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4_公共土木係\00国補事業\03実施設計\道路メンテ\竹平橋\01入札情報\"/>
    </mc:Choice>
  </mc:AlternateContent>
  <bookViews>
    <workbookView xWindow="-120" yWindow="-120" windowWidth="29040" windowHeight="15840" activeTab="6"/>
  </bookViews>
  <sheets>
    <sheet name="数量総括表" sheetId="8" r:id="rId1"/>
    <sheet name="2-1 塗装塗替工（上部工）" sheetId="1" r:id="rId2"/>
    <sheet name="2-2 補修工" sheetId="2" r:id="rId3"/>
    <sheet name="2-4．橋梁付属物工" sheetId="3" r:id="rId4"/>
    <sheet name="鉄筋量算出根拠" sheetId="5" r:id="rId5"/>
    <sheet name="支持金物算出根拠" sheetId="6" r:id="rId6"/>
    <sheet name="仮設材算出根拠" sheetId="7" r:id="rId7"/>
  </sheets>
  <externalReferences>
    <externalReference r:id="rId8"/>
  </externalReferences>
  <definedNames>
    <definedName name="____________cs98" localSheetId="3" hidden="1">#REF!</definedName>
    <definedName name="____________cs98" localSheetId="6" hidden="1">#REF!</definedName>
    <definedName name="____________cs98" localSheetId="5" hidden="1">#REF!</definedName>
    <definedName name="____________cs98" localSheetId="0" hidden="1">#REF!</definedName>
    <definedName name="____________cs98" hidden="1">#REF!</definedName>
    <definedName name="___________cs98" localSheetId="3" hidden="1">#REF!</definedName>
    <definedName name="___________cs98" localSheetId="6" hidden="1">#REF!</definedName>
    <definedName name="___________cs98" localSheetId="5" hidden="1">#REF!</definedName>
    <definedName name="___________cs98" localSheetId="0" hidden="1">#REF!</definedName>
    <definedName name="___________cs98" hidden="1">#REF!</definedName>
    <definedName name="__________cs98" localSheetId="1" hidden="1">#REF!</definedName>
    <definedName name="__________cs98" localSheetId="2" hidden="1">#REF!</definedName>
    <definedName name="__________cs98" localSheetId="3" hidden="1">#REF!</definedName>
    <definedName name="__________cs98" localSheetId="6" hidden="1">#REF!</definedName>
    <definedName name="__________cs98" localSheetId="5" hidden="1">#REF!</definedName>
    <definedName name="__________cs98" localSheetId="0" hidden="1">#REF!</definedName>
    <definedName name="__________cs98" hidden="1">#REF!</definedName>
    <definedName name="_________cs98" localSheetId="1" hidden="1">#REF!</definedName>
    <definedName name="_________cs98" localSheetId="3" hidden="1">#REF!</definedName>
    <definedName name="_________cs98" hidden="1">#REF!</definedName>
    <definedName name="________cs98" localSheetId="1" hidden="1">#REF!</definedName>
    <definedName name="________cs98" localSheetId="3" hidden="1">#REF!</definedName>
    <definedName name="________cs98" localSheetId="0" hidden="1">#REF!</definedName>
    <definedName name="________cs98" hidden="1">#REF!</definedName>
    <definedName name="_______cs98" localSheetId="1" hidden="1">#REF!</definedName>
    <definedName name="_______cs98" localSheetId="3" hidden="1">#REF!</definedName>
    <definedName name="_______cs98" hidden="1">#REF!</definedName>
    <definedName name="______cs98" localSheetId="1" hidden="1">#REF!</definedName>
    <definedName name="______cs98" localSheetId="3" hidden="1">#REF!</definedName>
    <definedName name="______cs98" hidden="1">#REF!</definedName>
    <definedName name="_____cs98" localSheetId="1" hidden="1">#REF!</definedName>
    <definedName name="_____cs98" localSheetId="3" hidden="1">#REF!</definedName>
    <definedName name="_____cs98" hidden="1">#REF!</definedName>
    <definedName name="____cs98" localSheetId="1" hidden="1">#REF!</definedName>
    <definedName name="____cs98" localSheetId="3" hidden="1">#REF!</definedName>
    <definedName name="____cs98" hidden="1">#REF!</definedName>
    <definedName name="___cs98" localSheetId="1" hidden="1">#REF!</definedName>
    <definedName name="___cs98" localSheetId="3" hidden="1">#REF!</definedName>
    <definedName name="___cs98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6" hidden="1">#REF!</definedName>
    <definedName name="__123Graph_A" localSheetId="5" hidden="1">#REF!</definedName>
    <definedName name="__123Graph_A" localSheetId="0" hidden="1">#REF!</definedName>
    <definedName name="__123Graph_A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6" hidden="1">#REF!</definedName>
    <definedName name="__123Graph_LBL_A" localSheetId="5" hidden="1">#REF!</definedName>
    <definedName name="__123Graph_LBL_A" localSheetId="0" hidden="1">#REF!</definedName>
    <definedName name="__123Graph_LBL_A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localSheetId="6" hidden="1">#REF!</definedName>
    <definedName name="__123Graph_X" localSheetId="5" hidden="1">#REF!</definedName>
    <definedName name="__123Graph_X" localSheetId="0" hidden="1">#REF!</definedName>
    <definedName name="__123Graph_X" hidden="1">#REF!</definedName>
    <definedName name="__cs98" localSheetId="1" hidden="1">#REF!</definedName>
    <definedName name="__cs98" localSheetId="3" hidden="1">#REF!</definedName>
    <definedName name="__cs98" hidden="1">#REF!</definedName>
    <definedName name="_1cs98_" localSheetId="1" hidden="1">#REF!</definedName>
    <definedName name="_1cs98_" localSheetId="3" hidden="1">#REF!</definedName>
    <definedName name="_1cs98_" hidden="1">#REF!</definedName>
    <definedName name="_cs98" localSheetId="1" hidden="1">#REF!</definedName>
    <definedName name="_cs98" localSheetId="3" hidden="1">#REF!</definedName>
    <definedName name="_cs98" hidden="1">#REF!</definedName>
    <definedName name="_Fill" localSheetId="1" hidden="1">'[1]土工集計 1 '!#REF!</definedName>
    <definedName name="_Fill" localSheetId="2" hidden="1">'[1]土工集計 1 '!#REF!</definedName>
    <definedName name="_Fill" localSheetId="3" hidden="1">'[1]土工集計 1 '!#REF!</definedName>
    <definedName name="_Fill" localSheetId="6" hidden="1">'[1]土工集計 1 '!#REF!</definedName>
    <definedName name="_Fill" localSheetId="5" hidden="1">'[1]土工集計 1 '!#REF!</definedName>
    <definedName name="_Fill" localSheetId="0" hidden="1">'[1]土工集計 1 '!#REF!</definedName>
    <definedName name="_Fill" localSheetId="4" hidden="1">'[1]土工集計 1 '!#REF!</definedName>
    <definedName name="_Fill" hidden="1">'[1]土工集計 1 '!#REF!</definedName>
    <definedName name="_Order1" hidden="1">0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6" hidden="1">#REF!</definedName>
    <definedName name="_Parse_In" localSheetId="5" hidden="1">#REF!</definedName>
    <definedName name="_Parse_In" localSheetId="0" hidden="1">#REF!</definedName>
    <definedName name="_Parse_In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6" hidden="1">#REF!</definedName>
    <definedName name="_Sort" localSheetId="5" hidden="1">#REF!</definedName>
    <definedName name="_Sort" localSheetId="0" hidden="1">#REF!</definedName>
    <definedName name="_Sort" hidden="1">#REF!</definedName>
    <definedName name="_Table1_In1" localSheetId="1" hidden="1">#REF!</definedName>
    <definedName name="_Table1_In1" localSheetId="3" hidden="1">#REF!</definedName>
    <definedName name="_Table1_In1" hidden="1">#REF!</definedName>
    <definedName name="_Table1_Out" localSheetId="1" hidden="1">#REF!</definedName>
    <definedName name="_Table1_Out" localSheetId="3" hidden="1">#REF!</definedName>
    <definedName name="_Table1_Out" hidden="1">#REF!</definedName>
    <definedName name="_Table2_In1" localSheetId="1" hidden="1">#REF!</definedName>
    <definedName name="_Table2_In1" localSheetId="3" hidden="1">#REF!</definedName>
    <definedName name="_Table2_In1" hidden="1">#REF!</definedName>
    <definedName name="_Table2_In2" localSheetId="1" hidden="1">#REF!</definedName>
    <definedName name="_Table2_In2" localSheetId="3" hidden="1">#REF!</definedName>
    <definedName name="_Table2_In2" hidden="1">#REF!</definedName>
    <definedName name="_Table2_Out" localSheetId="1" hidden="1">#REF!</definedName>
    <definedName name="_Table2_Out" localSheetId="3" hidden="1">#REF!</definedName>
    <definedName name="_Table2_Out" hidden="1">#REF!</definedName>
    <definedName name="A" localSheetId="3" hidden="1">#REF!</definedName>
    <definedName name="A" localSheetId="0" hidden="1">#REF!</definedName>
    <definedName name="A" hidden="1">#REF!</definedName>
    <definedName name="anscount" hidden="1">4</definedName>
    <definedName name="Cv97SheetGousei" localSheetId="1" hidden="1">#REF!</definedName>
    <definedName name="Cv97SheetGousei" localSheetId="2" hidden="1">#REF!</definedName>
    <definedName name="Cv97SheetGousei" localSheetId="3" hidden="1">#REF!</definedName>
    <definedName name="Cv97SheetGousei" localSheetId="6" hidden="1">#REF!</definedName>
    <definedName name="Cv97SheetGousei" localSheetId="5" hidden="1">#REF!</definedName>
    <definedName name="Cv97SheetGousei" localSheetId="0" hidden="1">#REF!</definedName>
    <definedName name="Cv97SheetGousei" localSheetId="4" hidden="1">#REF!</definedName>
    <definedName name="Cv97SheetGousei" hidden="1">#REF!</definedName>
    <definedName name="HTML_CodePage" hidden="1">932</definedName>
    <definedName name="HTML_Control" localSheetId="1" hidden="1">{"'計算書(併用)'!$A$1:$H$275"}</definedName>
    <definedName name="HTML_Control" localSheetId="2" hidden="1">{"'計算書(併用)'!$A$1:$H$275"}</definedName>
    <definedName name="HTML_Control" localSheetId="3" hidden="1">{"'計算書(併用)'!$A$1:$H$275"}</definedName>
    <definedName name="HTML_Control" localSheetId="6" hidden="1">{"'計算書(併用)'!$A$1:$H$275"}</definedName>
    <definedName name="HTML_Control" localSheetId="5" hidden="1">{"'計算書(併用)'!$A$1:$H$275"}</definedName>
    <definedName name="HTML_Control" localSheetId="0" hidden="1">{"'計算書(併用)'!$A$1:$H$275"}</definedName>
    <definedName name="HTML_Control" localSheetId="4" hidden="1">{"'計算書(併用)'!$A$1:$H$275"}</definedName>
    <definedName name="HTML_Control" hidden="1">{"'計算書(併用)'!$A$1:$H$275"}</definedName>
    <definedName name="HTML_Description" hidden="1">""</definedName>
    <definedName name="HTML_Email" hidden="1">""</definedName>
    <definedName name="HTML_Header" hidden="1">"計算書(併用)"</definedName>
    <definedName name="HTML_LastUpdate" hidden="1">"00/05/22"</definedName>
    <definedName name="HTML_LineAfter" hidden="1">FALSE</definedName>
    <definedName name="HTML_LineBefore" hidden="1">FALSE</definedName>
    <definedName name="HTML_Name" hidden="1">"陳健"</definedName>
    <definedName name="HTML_OBDlg2" hidden="1">TRUE</definedName>
    <definedName name="HTML_OBDlg4" hidden="1">TRUE</definedName>
    <definedName name="HTML_OS" hidden="1">0</definedName>
    <definedName name="HTML_PathFile" hidden="1">"E:\My Documents\SEKKEI\LXR\lexar2.0.htm"</definedName>
    <definedName name="HTML_Title" hidden="1">"Lexar外的安定(改訂版V2)"</definedName>
    <definedName name="kill" localSheetId="1" hidden="1">#REF!</definedName>
    <definedName name="kill" localSheetId="2" hidden="1">#REF!</definedName>
    <definedName name="kill" localSheetId="3" hidden="1">#REF!</definedName>
    <definedName name="kill" localSheetId="6" hidden="1">#REF!</definedName>
    <definedName name="kill" localSheetId="5" hidden="1">#REF!</definedName>
    <definedName name="kill" localSheetId="0" hidden="1">#REF!</definedName>
    <definedName name="kill" hidden="1">#REF!</definedName>
    <definedName name="limcount" hidden="1">2</definedName>
    <definedName name="_xlnm.Print_Area" localSheetId="1">'2-1 塗装塗替工（上部工）'!$A$1:$P$223</definedName>
    <definedName name="_xlnm.Print_Area" localSheetId="2">'2-2 補修工'!$A$1:$K$396</definedName>
    <definedName name="_xlnm.Print_Area" localSheetId="3">'2-4．橋梁付属物工'!$A$1:$K$284</definedName>
    <definedName name="_xlnm.Print_Area" localSheetId="0">数量総括表!$A$1:$J$88</definedName>
    <definedName name="_xlnm.Print_Area" localSheetId="4">鉄筋量算出根拠!$A$1:$I$74</definedName>
    <definedName name="_xlnm.Print_Titles" localSheetId="0">数量総括表!$2:$3</definedName>
    <definedName name="sencount" hidden="1">2</definedName>
    <definedName name="あ" localSheetId="3" hidden="1">#REF!</definedName>
    <definedName name="あ" localSheetId="6" hidden="1">#REF!</definedName>
    <definedName name="あ" localSheetId="5" hidden="1">#REF!</definedName>
    <definedName name="あ" localSheetId="0" hidden="1">#REF!</definedName>
    <definedName name="あ" hidden="1">#REF!</definedName>
    <definedName name="壊し3" localSheetId="1" hidden="1">#REF!</definedName>
    <definedName name="壊し3" localSheetId="2" hidden="1">#REF!</definedName>
    <definedName name="壊し3" localSheetId="3" hidden="1">#REF!</definedName>
    <definedName name="壊し3" localSheetId="6" hidden="1">#REF!</definedName>
    <definedName name="壊し3" localSheetId="5" hidden="1">#REF!</definedName>
    <definedName name="壊し3" localSheetId="0" hidden="1">#REF!</definedName>
    <definedName name="壊し3" hidden="1">#REF!</definedName>
    <definedName name="集水桝土工" localSheetId="1" hidden="1">#REF!</definedName>
    <definedName name="集水桝土工" localSheetId="3" hidden="1">#REF!</definedName>
    <definedName name="集水桝土工" hidden="1">#REF!</definedName>
    <definedName name="数量総括表" localSheetId="1" hidden="1">'[1]土工集計 1 '!#REF!</definedName>
    <definedName name="数量総括表" localSheetId="3" hidden="1">'[1]土工集計 1 '!#REF!</definedName>
    <definedName name="数量総括表" localSheetId="0" hidden="1">'[1]土工集計 1 '!#REF!</definedName>
    <definedName name="数量総括表" hidden="1">'[1]土工集計 1 '!#REF!</definedName>
    <definedName name="数量総括表1" localSheetId="1" hidden="1">#REF!</definedName>
    <definedName name="数量総括表1" localSheetId="2" hidden="1">#REF!</definedName>
    <definedName name="数量総括表1" localSheetId="3" hidden="1">#REF!</definedName>
    <definedName name="数量総括表1" localSheetId="6" hidden="1">#REF!</definedName>
    <definedName name="数量総括表1" localSheetId="5" hidden="1">#REF!</definedName>
    <definedName name="数量総括表1" localSheetId="0" hidden="1">#REF!</definedName>
    <definedName name="数量総括表1" hidden="1">#REF!</definedName>
    <definedName name="積み込み" localSheetId="6" hidden="1">#REF!</definedName>
    <definedName name="積み込み" localSheetId="5" hidden="1">#REF!</definedName>
    <definedName name="積み込み" localSheetId="0" hidden="1">#REF!</definedName>
    <definedName name="積み込み" hidden="1">#REF!</definedName>
    <definedName name="竪" localSheetId="1" hidden="1">#REF!</definedName>
    <definedName name="竪" localSheetId="3" hidden="1">#REF!</definedName>
    <definedName name="竪" localSheetId="0" hidden="1">#REF!</definedName>
    <definedName name="竪" hidden="1">#REF!</definedName>
    <definedName name="土砂積込" localSheetId="5" hidden="1">#REF!</definedName>
    <definedName name="土砂積込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8" l="1"/>
  <c r="G38" i="8"/>
  <c r="H37" i="8"/>
  <c r="G37" i="8"/>
  <c r="I38" i="8" l="1"/>
  <c r="I37" i="8"/>
  <c r="K244" i="2"/>
  <c r="G53" i="8" s="1"/>
  <c r="G29" i="8" l="1"/>
  <c r="K225" i="2"/>
  <c r="K226" i="2" s="1"/>
  <c r="G51" i="8" s="1"/>
  <c r="H24" i="8" l="1"/>
  <c r="G24" i="8"/>
  <c r="H44" i="8"/>
  <c r="I44" i="8" s="1"/>
  <c r="H43" i="8"/>
  <c r="I43" i="8" s="1"/>
  <c r="H42" i="8"/>
  <c r="I42" i="8" s="1"/>
  <c r="H41" i="8"/>
  <c r="G41" i="8"/>
  <c r="I71" i="8"/>
  <c r="I41" i="8" l="1"/>
  <c r="G45" i="8"/>
  <c r="I45" i="8" s="1"/>
  <c r="G23" i="8"/>
  <c r="G22" i="8"/>
  <c r="H22" i="8"/>
  <c r="H23" i="8"/>
  <c r="I23" i="8" l="1"/>
  <c r="I22" i="8"/>
  <c r="I83" i="8"/>
  <c r="G56" i="8" l="1"/>
  <c r="I56" i="8" s="1"/>
  <c r="I88" i="8"/>
  <c r="I87" i="8"/>
  <c r="I86" i="8"/>
  <c r="I82" i="8"/>
  <c r="I76" i="8"/>
  <c r="I84" i="8"/>
  <c r="I75" i="8"/>
  <c r="I74" i="8"/>
  <c r="I73" i="8"/>
  <c r="I72" i="8"/>
  <c r="I70" i="8"/>
  <c r="I69" i="8"/>
  <c r="I68" i="8"/>
  <c r="I67" i="8"/>
  <c r="I66" i="8"/>
  <c r="I65" i="8"/>
  <c r="I62" i="8"/>
  <c r="I61" i="8"/>
  <c r="I60" i="8"/>
  <c r="I59" i="8"/>
  <c r="I58" i="8"/>
  <c r="H57" i="8"/>
  <c r="G57" i="8"/>
  <c r="H53" i="8"/>
  <c r="H52" i="8"/>
  <c r="H50" i="8"/>
  <c r="H49" i="8"/>
  <c r="H48" i="8"/>
  <c r="H47" i="8"/>
  <c r="H36" i="8"/>
  <c r="H35" i="8"/>
  <c r="H33" i="8"/>
  <c r="H31" i="8"/>
  <c r="H32" i="8"/>
  <c r="H30" i="8"/>
  <c r="G52" i="8"/>
  <c r="G50" i="8"/>
  <c r="G49" i="8"/>
  <c r="G48" i="8"/>
  <c r="G47" i="8"/>
  <c r="G46" i="8"/>
  <c r="I46" i="8" s="1"/>
  <c r="G36" i="8"/>
  <c r="G35" i="8"/>
  <c r="G33" i="8"/>
  <c r="G32" i="8"/>
  <c r="G31" i="8"/>
  <c r="G30" i="8"/>
  <c r="H29" i="8"/>
  <c r="H40" i="8"/>
  <c r="I40" i="8" s="1"/>
  <c r="I32" i="8" l="1"/>
  <c r="I50" i="8"/>
  <c r="I30" i="8"/>
  <c r="I35" i="8"/>
  <c r="I33" i="8"/>
  <c r="I47" i="8"/>
  <c r="I49" i="8"/>
  <c r="I48" i="8"/>
  <c r="I52" i="8"/>
  <c r="I57" i="8"/>
  <c r="I36" i="8"/>
  <c r="I31" i="8"/>
  <c r="H27" i="8"/>
  <c r="H28" i="8" s="1"/>
  <c r="H26" i="8"/>
  <c r="H25" i="8"/>
  <c r="I29" i="8"/>
  <c r="G27" i="8"/>
  <c r="G26" i="8"/>
  <c r="G25" i="8"/>
  <c r="I81" i="8"/>
  <c r="I80" i="8"/>
  <c r="I79" i="8"/>
  <c r="H5" i="7"/>
  <c r="I5" i="7" s="1"/>
  <c r="I20" i="8"/>
  <c r="I14" i="8"/>
  <c r="I13" i="8"/>
  <c r="I12" i="8"/>
  <c r="I26" i="8" l="1"/>
  <c r="I25" i="8"/>
  <c r="G28" i="8"/>
  <c r="I28" i="8" s="1"/>
  <c r="I27" i="8"/>
  <c r="I10" i="7"/>
  <c r="I78" i="8" s="1"/>
  <c r="I8" i="7"/>
  <c r="H6" i="7"/>
  <c r="I6" i="7" s="1"/>
  <c r="I9" i="7" s="1"/>
  <c r="H4" i="7"/>
  <c r="I4" i="7" s="1"/>
  <c r="I7" i="7" s="1"/>
  <c r="I77" i="8" s="1"/>
  <c r="G4" i="6" l="1"/>
  <c r="H4" i="6" s="1"/>
  <c r="I4" i="6" s="1"/>
  <c r="G3" i="6"/>
  <c r="H3" i="6" s="1"/>
  <c r="I3" i="6" s="1"/>
  <c r="I5" i="6" s="1"/>
  <c r="I63" i="8" s="1"/>
  <c r="H6" i="6"/>
  <c r="I6" i="6" s="1"/>
  <c r="I64" i="8" s="1"/>
  <c r="I24" i="8"/>
  <c r="K294" i="2"/>
  <c r="H34" i="8" s="1"/>
  <c r="G62" i="5"/>
  <c r="H62" i="5" s="1"/>
  <c r="G21" i="5"/>
  <c r="H21" i="5" s="1"/>
  <c r="K328" i="2"/>
  <c r="H51" i="8" s="1"/>
  <c r="I53" i="8"/>
  <c r="K186" i="2"/>
  <c r="G34" i="8" s="1"/>
  <c r="I34" i="8" l="1"/>
  <c r="I51" i="8"/>
  <c r="P221" i="1"/>
  <c r="I19" i="8" s="1"/>
  <c r="P219" i="1"/>
  <c r="I18" i="8" s="1"/>
  <c r="P217" i="1"/>
  <c r="I17" i="8" s="1"/>
  <c r="P215" i="1"/>
  <c r="I16" i="8" s="1"/>
  <c r="P213" i="1"/>
  <c r="I15" i="8" s="1"/>
  <c r="G73" i="5"/>
  <c r="H73" i="5" s="1"/>
  <c r="G72" i="5"/>
  <c r="H72" i="5" s="1"/>
  <c r="G71" i="5"/>
  <c r="H71" i="5" s="1"/>
  <c r="G70" i="5"/>
  <c r="H70" i="5" s="1"/>
  <c r="G53" i="5"/>
  <c r="H53" i="5" s="1"/>
  <c r="G51" i="5"/>
  <c r="H51" i="5" s="1"/>
  <c r="G57" i="5"/>
  <c r="H57" i="5" s="1"/>
  <c r="G55" i="5"/>
  <c r="H55" i="5" s="1"/>
  <c r="G61" i="5"/>
  <c r="H61" i="5" s="1"/>
  <c r="G60" i="5"/>
  <c r="H60" i="5" s="1"/>
  <c r="G43" i="5"/>
  <c r="H43" i="5" s="1"/>
  <c r="G42" i="5"/>
  <c r="H42" i="5" s="1"/>
  <c r="G36" i="5"/>
  <c r="H36" i="5" s="1"/>
  <c r="G34" i="5"/>
  <c r="H34" i="5" s="1"/>
  <c r="G40" i="5"/>
  <c r="H40" i="5" s="1"/>
  <c r="G41" i="5"/>
  <c r="H41" i="5" s="1"/>
  <c r="G59" i="5"/>
  <c r="H59" i="5" s="1"/>
  <c r="G58" i="5"/>
  <c r="H58" i="5" s="1"/>
  <c r="G56" i="5"/>
  <c r="H56" i="5" s="1"/>
  <c r="G54" i="5"/>
  <c r="H54" i="5" s="1"/>
  <c r="G52" i="5"/>
  <c r="H52" i="5" s="1"/>
  <c r="G50" i="5"/>
  <c r="H50" i="5" s="1"/>
  <c r="G39" i="5"/>
  <c r="H39" i="5" s="1"/>
  <c r="G38" i="5"/>
  <c r="H38" i="5" s="1"/>
  <c r="G37" i="5"/>
  <c r="H37" i="5" s="1"/>
  <c r="G35" i="5"/>
  <c r="H35" i="5" s="1"/>
  <c r="G33" i="5"/>
  <c r="H33" i="5" s="1"/>
  <c r="G8" i="5"/>
  <c r="H8" i="5" s="1"/>
  <c r="H9" i="5" s="1"/>
  <c r="G20" i="5"/>
  <c r="H20" i="5" s="1"/>
  <c r="G7" i="5"/>
  <c r="H7" i="5" s="1"/>
  <c r="G6" i="5"/>
  <c r="H6" i="5" s="1"/>
  <c r="G19" i="5"/>
  <c r="H19" i="5" s="1"/>
  <c r="G18" i="5"/>
  <c r="H18" i="5" s="1"/>
  <c r="G17" i="5"/>
  <c r="H17" i="5" s="1"/>
  <c r="G16" i="5"/>
  <c r="H16" i="5" s="1"/>
  <c r="G15" i="5"/>
  <c r="H15" i="5" s="1"/>
  <c r="H23" i="5" s="1"/>
  <c r="H55" i="8" s="1"/>
  <c r="G5" i="5"/>
  <c r="H5" i="5" s="1"/>
  <c r="G4" i="5"/>
  <c r="H4" i="5" s="1"/>
  <c r="H64" i="5" l="1"/>
  <c r="G55" i="8" s="1"/>
  <c r="I55" i="8" s="1"/>
  <c r="H74" i="5"/>
  <c r="I85" i="8" s="1"/>
  <c r="H63" i="5"/>
  <c r="G54" i="8" s="1"/>
  <c r="H44" i="5"/>
  <c r="H45" i="5"/>
  <c r="G39" i="8" s="1"/>
  <c r="H10" i="5"/>
  <c r="H39" i="8" s="1"/>
  <c r="H22" i="5"/>
  <c r="H54" i="8" s="1"/>
  <c r="I54" i="8" l="1"/>
  <c r="H11" i="5"/>
  <c r="I39" i="8"/>
  <c r="H24" i="5"/>
  <c r="H46" i="5"/>
  <c r="H65" i="5"/>
  <c r="O137" i="1"/>
  <c r="O134" i="1"/>
  <c r="O127" i="1"/>
  <c r="O126" i="1"/>
  <c r="O119" i="1"/>
  <c r="O125" i="1"/>
  <c r="O123" i="1"/>
  <c r="O117" i="1"/>
  <c r="O116" i="1"/>
  <c r="O115" i="1"/>
  <c r="F29" i="2" l="1"/>
  <c r="F28" i="2"/>
  <c r="F27" i="2"/>
  <c r="F26" i="2"/>
  <c r="F25" i="2"/>
  <c r="F24" i="2"/>
  <c r="F23" i="2"/>
  <c r="F22" i="2"/>
  <c r="F30" i="2" l="1"/>
  <c r="I21" i="8" s="1"/>
  <c r="O140" i="1"/>
  <c r="O139" i="1"/>
  <c r="O138" i="1"/>
  <c r="O136" i="1"/>
  <c r="O135" i="1"/>
  <c r="O133" i="1"/>
  <c r="O132" i="1"/>
  <c r="O131" i="1"/>
  <c r="O130" i="1"/>
  <c r="O129" i="1"/>
  <c r="O128" i="1"/>
  <c r="O124" i="1"/>
  <c r="O122" i="1"/>
  <c r="O121" i="1"/>
  <c r="O120" i="1"/>
  <c r="O118" i="1"/>
  <c r="O114" i="1"/>
  <c r="O141" i="1" l="1"/>
  <c r="I4" i="8" s="1"/>
  <c r="I7" i="8" l="1"/>
  <c r="I8" i="8"/>
  <c r="I10" i="8"/>
  <c r="I9" i="8"/>
  <c r="I6" i="8"/>
  <c r="I5" i="8"/>
</calcChain>
</file>

<file path=xl/sharedStrings.xml><?xml version="1.0" encoding="utf-8"?>
<sst xmlns="http://schemas.openxmlformats.org/spreadsheetml/2006/main" count="1022" uniqueCount="467">
  <si>
    <t>§2.数量計算書</t>
    <rPh sb="3" eb="5">
      <t>スウリョウ</t>
    </rPh>
    <rPh sb="5" eb="8">
      <t>ケイサンショ</t>
    </rPh>
    <phoneticPr fontId="5"/>
  </si>
  <si>
    <t>種　別</t>
    <rPh sb="0" eb="1">
      <t>シュ</t>
    </rPh>
    <rPh sb="2" eb="3">
      <t>ベツ</t>
    </rPh>
    <phoneticPr fontId="11"/>
  </si>
  <si>
    <t>算出式</t>
    <rPh sb="0" eb="2">
      <t>サンシュツ</t>
    </rPh>
    <rPh sb="2" eb="3">
      <t>シキ</t>
    </rPh>
    <phoneticPr fontId="5"/>
  </si>
  <si>
    <t>面 数</t>
    <rPh sb="0" eb="1">
      <t>メン</t>
    </rPh>
    <rPh sb="2" eb="3">
      <t>スウ</t>
    </rPh>
    <phoneticPr fontId="11"/>
  </si>
  <si>
    <t>数 量（個）</t>
    <rPh sb="0" eb="1">
      <t>カズ</t>
    </rPh>
    <rPh sb="2" eb="3">
      <t>リョウ</t>
    </rPh>
    <rPh sb="4" eb="5">
      <t>コ</t>
    </rPh>
    <phoneticPr fontId="11"/>
  </si>
  <si>
    <t>現場塗装(m2)</t>
    <rPh sb="0" eb="2">
      <t>ゲンバ</t>
    </rPh>
    <rPh sb="2" eb="4">
      <t>トソウ</t>
    </rPh>
    <phoneticPr fontId="11"/>
  </si>
  <si>
    <t>備　考</t>
    <rPh sb="0" eb="1">
      <t>ビン</t>
    </rPh>
    <rPh sb="2" eb="3">
      <t>コウ</t>
    </rPh>
    <phoneticPr fontId="11"/>
  </si>
  <si>
    <t>①</t>
    <phoneticPr fontId="5"/>
  </si>
  <si>
    <t>U-Flg　PL</t>
    <phoneticPr fontId="10"/>
  </si>
  <si>
    <t>×</t>
    <phoneticPr fontId="11"/>
  </si>
  <si>
    <t>L-Flg　PL</t>
    <phoneticPr fontId="10"/>
  </si>
  <si>
    <t>〃</t>
    <phoneticPr fontId="11"/>
  </si>
  <si>
    <t>Web PL</t>
    <phoneticPr fontId="10"/>
  </si>
  <si>
    <t>×</t>
    <phoneticPr fontId="10"/>
  </si>
  <si>
    <t>垂直補剛材ラップ部控除</t>
    <rPh sb="0" eb="2">
      <t>スイチョク</t>
    </rPh>
    <rPh sb="2" eb="5">
      <t>ホゴウザイ</t>
    </rPh>
    <rPh sb="8" eb="9">
      <t>ブ</t>
    </rPh>
    <rPh sb="9" eb="11">
      <t>コウジョ</t>
    </rPh>
    <phoneticPr fontId="10"/>
  </si>
  <si>
    <t>HTB  M20</t>
    <phoneticPr fontId="11"/>
  </si>
  <si>
    <t>／</t>
    <phoneticPr fontId="10"/>
  </si>
  <si>
    <t>-</t>
    <phoneticPr fontId="10"/>
  </si>
  <si>
    <t>π</t>
    <phoneticPr fontId="10"/>
  </si>
  <si>
    <t>ﾜｯｼｬｰ部控除</t>
    <rPh sb="5" eb="6">
      <t>ブ</t>
    </rPh>
    <rPh sb="6" eb="8">
      <t>コウジョ</t>
    </rPh>
    <phoneticPr fontId="10"/>
  </si>
  <si>
    <t>④</t>
    <phoneticPr fontId="5"/>
  </si>
  <si>
    <t>[-250×90</t>
    <phoneticPr fontId="5"/>
  </si>
  <si>
    <t>垂直補剛材 PL</t>
    <rPh sb="0" eb="2">
      <t>スイチョク</t>
    </rPh>
    <rPh sb="2" eb="5">
      <t>ホゴウザイ</t>
    </rPh>
    <phoneticPr fontId="10"/>
  </si>
  <si>
    <t>控除</t>
    <rPh sb="0" eb="2">
      <t>コウジョ</t>
    </rPh>
    <phoneticPr fontId="10"/>
  </si>
  <si>
    <t>Guss-PL</t>
    <phoneticPr fontId="10"/>
  </si>
  <si>
    <t>合　　　計</t>
    <rPh sb="0" eb="1">
      <t>ゴウ</t>
    </rPh>
    <rPh sb="4" eb="5">
      <t>ケイ</t>
    </rPh>
    <phoneticPr fontId="5"/>
  </si>
  <si>
    <t>＝</t>
    <phoneticPr fontId="5"/>
  </si>
  <si>
    <t>　(a) 吊足場</t>
    <rPh sb="5" eb="6">
      <t>ツリ</t>
    </rPh>
    <rPh sb="6" eb="8">
      <t>アシバ</t>
    </rPh>
    <phoneticPr fontId="10"/>
  </si>
  <si>
    <t xml:space="preserve"> A＝</t>
    <phoneticPr fontId="10"/>
  </si>
  <si>
    <t>　(b) 両側朝顔</t>
    <rPh sb="5" eb="7">
      <t>リョウガワ</t>
    </rPh>
    <rPh sb="7" eb="9">
      <t>アサガオ</t>
    </rPh>
    <phoneticPr fontId="10"/>
  </si>
  <si>
    <t>　 1) 床面シート張防護</t>
    <rPh sb="5" eb="7">
      <t>ユカメン</t>
    </rPh>
    <rPh sb="10" eb="11">
      <t>バ</t>
    </rPh>
    <rPh sb="11" eb="13">
      <t>ボウゴ</t>
    </rPh>
    <phoneticPr fontId="10"/>
  </si>
  <si>
    <t>No</t>
    <phoneticPr fontId="10"/>
  </si>
  <si>
    <t>幅
W(mm)</t>
    <rPh sb="0" eb="1">
      <t>ハバ</t>
    </rPh>
    <phoneticPr fontId="65"/>
  </si>
  <si>
    <t>長さ
L(mm)</t>
    <rPh sb="0" eb="1">
      <t>ナガ</t>
    </rPh>
    <phoneticPr fontId="65"/>
  </si>
  <si>
    <t>深さ
t(mm)</t>
    <rPh sb="0" eb="1">
      <t>フカ</t>
    </rPh>
    <phoneticPr fontId="65"/>
  </si>
  <si>
    <r>
      <t>補修材(m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rPh sb="0" eb="2">
      <t>ホシュウ</t>
    </rPh>
    <rPh sb="2" eb="3">
      <t>ザイ</t>
    </rPh>
    <phoneticPr fontId="65"/>
  </si>
  <si>
    <t>備考</t>
    <rPh sb="0" eb="2">
      <t>ビコウ</t>
    </rPh>
    <phoneticPr fontId="65"/>
  </si>
  <si>
    <t>ロス18%</t>
    <phoneticPr fontId="10"/>
  </si>
  <si>
    <t>鉄筋露出</t>
    <rPh sb="0" eb="2">
      <t>テッキン</t>
    </rPh>
    <rPh sb="2" eb="4">
      <t>ロシュツ</t>
    </rPh>
    <phoneticPr fontId="5"/>
  </si>
  <si>
    <t>合　　　　　　　　　計</t>
    <rPh sb="0" eb="1">
      <t>ゴウ</t>
    </rPh>
    <rPh sb="10" eb="11">
      <t>ケイ</t>
    </rPh>
    <phoneticPr fontId="10"/>
  </si>
  <si>
    <t>防錆処理無</t>
    <rPh sb="0" eb="2">
      <t>ボウセイ</t>
    </rPh>
    <rPh sb="2" eb="4">
      <t>ショリ</t>
    </rPh>
    <rPh sb="4" eb="5">
      <t>ナ</t>
    </rPh>
    <phoneticPr fontId="10"/>
  </si>
  <si>
    <t>防錆処理有</t>
    <rPh sb="0" eb="2">
      <t>ボウセイ</t>
    </rPh>
    <rPh sb="2" eb="4">
      <t>ショリ</t>
    </rPh>
    <rPh sb="4" eb="5">
      <t>ア</t>
    </rPh>
    <phoneticPr fontId="10"/>
  </si>
  <si>
    <t>＝</t>
  </si>
  <si>
    <t>N＝</t>
  </si>
  <si>
    <t>L＝</t>
    <phoneticPr fontId="5"/>
  </si>
  <si>
    <t>V＝</t>
    <phoneticPr fontId="5"/>
  </si>
  <si>
    <t>＝</t>
    <phoneticPr fontId="5"/>
  </si>
  <si>
    <t>W＝</t>
    <phoneticPr fontId="5"/>
  </si>
  <si>
    <t>A＝</t>
  </si>
  <si>
    <t>ΣA</t>
  </si>
  <si>
    <t>U-Flg　PL</t>
    <phoneticPr fontId="10"/>
  </si>
  <si>
    <t>②</t>
    <phoneticPr fontId="5"/>
  </si>
  <si>
    <t>③</t>
    <phoneticPr fontId="10"/>
  </si>
  <si>
    <t>Guss PLﾗｯﾌﾟ部控除</t>
    <rPh sb="11" eb="12">
      <t>ブ</t>
    </rPh>
    <rPh sb="12" eb="14">
      <t>コウジョ</t>
    </rPh>
    <phoneticPr fontId="5"/>
  </si>
  <si>
    <t>横桁ﾗｯﾌﾟ部控除</t>
    <rPh sb="0" eb="1">
      <t>ヨコ</t>
    </rPh>
    <rPh sb="1" eb="2">
      <t>ケタ</t>
    </rPh>
    <rPh sb="6" eb="7">
      <t>ブ</t>
    </rPh>
    <rPh sb="7" eb="9">
      <t>コウジョ</t>
    </rPh>
    <phoneticPr fontId="10"/>
  </si>
  <si>
    <t>Sole PLﾗｯﾌﾟ部控除</t>
    <rPh sb="11" eb="12">
      <t>ブ</t>
    </rPh>
    <rPh sb="12" eb="14">
      <t>コウジョ</t>
    </rPh>
    <phoneticPr fontId="5"/>
  </si>
  <si>
    <t>⑤</t>
    <phoneticPr fontId="5"/>
  </si>
  <si>
    <t>⑥</t>
    <phoneticPr fontId="5"/>
  </si>
  <si>
    <t>垂直補剛材ﾗｯﾌﾟ部控除</t>
    <rPh sb="0" eb="2">
      <t>スイチョク</t>
    </rPh>
    <rPh sb="2" eb="5">
      <t>ホゴウザイ</t>
    </rPh>
    <rPh sb="9" eb="10">
      <t>ブ</t>
    </rPh>
    <rPh sb="10" eb="12">
      <t>コウジョ</t>
    </rPh>
    <phoneticPr fontId="10"/>
  </si>
  <si>
    <t>⑦</t>
    <phoneticPr fontId="5"/>
  </si>
  <si>
    <t>⑧</t>
    <phoneticPr fontId="5"/>
  </si>
  <si>
    <t>⑨</t>
    <phoneticPr fontId="10"/>
  </si>
  <si>
    <t>NET 70%</t>
    <phoneticPr fontId="5"/>
  </si>
  <si>
    <t>V＝</t>
    <phoneticPr fontId="5"/>
  </si>
  <si>
    <t>W＝</t>
    <phoneticPr fontId="5"/>
  </si>
  <si>
    <t>記号</t>
    <rPh sb="0" eb="2">
      <t>キゴウ</t>
    </rPh>
    <phoneticPr fontId="68"/>
  </si>
  <si>
    <t>径</t>
    <rPh sb="0" eb="1">
      <t>ケイ</t>
    </rPh>
    <phoneticPr fontId="68"/>
  </si>
  <si>
    <t>長さ</t>
    <rPh sb="0" eb="1">
      <t>ナガ</t>
    </rPh>
    <phoneticPr fontId="68"/>
  </si>
  <si>
    <t>本数</t>
    <rPh sb="0" eb="2">
      <t>ホンスウ</t>
    </rPh>
    <phoneticPr fontId="68"/>
  </si>
  <si>
    <t>単位質量</t>
    <rPh sb="0" eb="2">
      <t>タンイ</t>
    </rPh>
    <rPh sb="2" eb="4">
      <t>シツリョウ</t>
    </rPh>
    <phoneticPr fontId="68"/>
  </si>
  <si>
    <t>1本当り質量</t>
    <rPh sb="1" eb="2">
      <t>ホン</t>
    </rPh>
    <rPh sb="2" eb="3">
      <t>アタ</t>
    </rPh>
    <rPh sb="4" eb="6">
      <t>シツリョウ</t>
    </rPh>
    <phoneticPr fontId="68"/>
  </si>
  <si>
    <t>質量</t>
    <rPh sb="0" eb="2">
      <t>シツリョウ</t>
    </rPh>
    <phoneticPr fontId="68"/>
  </si>
  <si>
    <t>摘要</t>
    <rPh sb="0" eb="2">
      <t>テキヨウ</t>
    </rPh>
    <phoneticPr fontId="68"/>
  </si>
  <si>
    <t>(mm)</t>
    <phoneticPr fontId="68"/>
  </si>
  <si>
    <t>(kgf/m)</t>
    <phoneticPr fontId="68"/>
  </si>
  <si>
    <t>(kgf)</t>
    <phoneticPr fontId="68"/>
  </si>
  <si>
    <t>D16</t>
    <phoneticPr fontId="68"/>
  </si>
  <si>
    <r>
      <t>D1</t>
    </r>
    <r>
      <rPr>
        <sz val="11"/>
        <color theme="1"/>
        <rFont val="ＭＳ Ｐゴシック"/>
        <family val="2"/>
        <charset val="128"/>
        <scheme val="minor"/>
      </rPr>
      <t>3</t>
    </r>
    <phoneticPr fontId="68"/>
  </si>
  <si>
    <t>kg</t>
    <phoneticPr fontId="68"/>
  </si>
  <si>
    <t>D16</t>
    <phoneticPr fontId="5"/>
  </si>
  <si>
    <t>合　　計</t>
    <rPh sb="0" eb="1">
      <t>ゴウ</t>
    </rPh>
    <rPh sb="3" eb="4">
      <t>ケイ</t>
    </rPh>
    <phoneticPr fontId="68"/>
  </si>
  <si>
    <t>D13</t>
    <phoneticPr fontId="5"/>
  </si>
  <si>
    <t>P1</t>
    <phoneticPr fontId="68"/>
  </si>
  <si>
    <t>P2</t>
  </si>
  <si>
    <t>P3</t>
  </si>
  <si>
    <t>P4</t>
  </si>
  <si>
    <t>W1</t>
    <phoneticPr fontId="68"/>
  </si>
  <si>
    <t>W2</t>
  </si>
  <si>
    <t>W3</t>
  </si>
  <si>
    <t>W4</t>
  </si>
  <si>
    <t>W5</t>
  </si>
  <si>
    <t>D13</t>
    <phoneticPr fontId="68"/>
  </si>
  <si>
    <t>W6</t>
  </si>
  <si>
    <t>P5</t>
  </si>
  <si>
    <t>D13</t>
    <phoneticPr fontId="68"/>
  </si>
  <si>
    <t>P6</t>
  </si>
  <si>
    <t>P'1</t>
    <phoneticPr fontId="68"/>
  </si>
  <si>
    <t>P'2</t>
  </si>
  <si>
    <t>P'5</t>
    <phoneticPr fontId="5"/>
  </si>
  <si>
    <t>P'6</t>
  </si>
  <si>
    <t>P''6</t>
    <phoneticPr fontId="5"/>
  </si>
  <si>
    <t>P1</t>
    <phoneticPr fontId="68"/>
  </si>
  <si>
    <t>W7</t>
  </si>
  <si>
    <t>W'7</t>
    <phoneticPr fontId="5"/>
  </si>
  <si>
    <t>W'1</t>
    <phoneticPr fontId="68"/>
  </si>
  <si>
    <t>W'2</t>
    <phoneticPr fontId="5"/>
  </si>
  <si>
    <t>W'3</t>
    <phoneticPr fontId="5"/>
  </si>
  <si>
    <t>W'4</t>
    <phoneticPr fontId="5"/>
  </si>
  <si>
    <t>D10</t>
    <phoneticPr fontId="68"/>
  </si>
  <si>
    <t>S1</t>
    <phoneticPr fontId="5"/>
  </si>
  <si>
    <t>S2</t>
  </si>
  <si>
    <t>S3</t>
  </si>
  <si>
    <t>S4</t>
  </si>
  <si>
    <t>合　計</t>
    <rPh sb="0" eb="1">
      <t>ゴウ</t>
    </rPh>
    <rPh sb="2" eb="3">
      <t>ケイ</t>
    </rPh>
    <phoneticPr fontId="68"/>
  </si>
  <si>
    <t>　(c) 片側朝顔</t>
    <rPh sb="5" eb="7">
      <t>カタガワ</t>
    </rPh>
    <rPh sb="7" eb="9">
      <t>アサガオ</t>
    </rPh>
    <phoneticPr fontId="10"/>
  </si>
  <si>
    <t>3.7×(12.1－10.5)</t>
    <phoneticPr fontId="5"/>
  </si>
  <si>
    <t>　(d) 防護工</t>
    <rPh sb="5" eb="7">
      <t>ボウゴ</t>
    </rPh>
    <rPh sb="7" eb="8">
      <t>コウ</t>
    </rPh>
    <phoneticPr fontId="10"/>
  </si>
  <si>
    <t>0.675×3.5＋0.855×1.0</t>
    <phoneticPr fontId="5"/>
  </si>
  <si>
    <t>15×2</t>
    <phoneticPr fontId="5"/>
  </si>
  <si>
    <t>W＝</t>
    <phoneticPr fontId="5"/>
  </si>
  <si>
    <t>π×1/4×(0.026^2－0.016^2)×0.25×30×1200</t>
    <phoneticPr fontId="5"/>
  </si>
  <si>
    <t>0.675×0.3＋0.875×0.475＋0.855×0.3＋0.695×0.475</t>
    <phoneticPr fontId="5"/>
  </si>
  <si>
    <t>Σ＝</t>
    <phoneticPr fontId="5"/>
  </si>
  <si>
    <t>0.3×0.1×4.5</t>
    <phoneticPr fontId="5"/>
  </si>
  <si>
    <t>12×2</t>
    <phoneticPr fontId="5"/>
  </si>
  <si>
    <t>π×1/4×(0.026^2－0.016^2)×0.25×24×1200</t>
    <phoneticPr fontId="5"/>
  </si>
  <si>
    <t>0.1×(4.5＋0.3×2)</t>
    <phoneticPr fontId="5"/>
  </si>
  <si>
    <t>0.2×4.5</t>
    <phoneticPr fontId="5"/>
  </si>
  <si>
    <t>(0.4＋0.212＋0.444)×3.5＋(0.58＋0.212＋0.444)×1.0</t>
    <phoneticPr fontId="5"/>
  </si>
  <si>
    <t>0.4×0.3＋(0.3＋0.45)×1/2×0.15＋(0.45＋0.303)×1/2×0.42</t>
    <phoneticPr fontId="5"/>
  </si>
  <si>
    <t>A1＝</t>
    <phoneticPr fontId="5"/>
  </si>
  <si>
    <t>A2＝</t>
  </si>
  <si>
    <t>1.55×4.5＋(0.875－0.2)×3.5＋(0.695－0.2)×1.0</t>
    <phoneticPr fontId="5"/>
  </si>
  <si>
    <t>V1＝</t>
    <phoneticPr fontId="5"/>
  </si>
  <si>
    <t>V2＝</t>
  </si>
  <si>
    <t>A3＝</t>
  </si>
  <si>
    <t>0.18×0.3</t>
    <phoneticPr fontId="5"/>
  </si>
  <si>
    <t>0.22×0.87×3.7</t>
    <phoneticPr fontId="5"/>
  </si>
  <si>
    <t>(0.4＋0.212＋0.371)×3.7</t>
    <phoneticPr fontId="5"/>
  </si>
  <si>
    <t>{0.4×0.3＋(0.3＋0.45)×1/2×0.15＋(0.45＋0.328)×1/2×0.35}×2</t>
    <phoneticPr fontId="5"/>
  </si>
  <si>
    <t>0.9×3.7</t>
    <phoneticPr fontId="5"/>
  </si>
  <si>
    <t>(0.293＋0.328)×1/2×0.1×2＋0.1×3.7</t>
    <phoneticPr fontId="5"/>
  </si>
  <si>
    <t>0.48×3.7</t>
    <phoneticPr fontId="5"/>
  </si>
  <si>
    <t>1.8×1.8</t>
    <phoneticPr fontId="5"/>
  </si>
  <si>
    <t>　 2. 下部工補修工</t>
    <rPh sb="5" eb="8">
      <t>カブコウ</t>
    </rPh>
    <rPh sb="8" eb="11">
      <t>ホシュウコウ</t>
    </rPh>
    <phoneticPr fontId="10"/>
  </si>
  <si>
    <t>　 2-1 土工及び胸壁撤去工</t>
    <rPh sb="6" eb="8">
      <t>ドコウ</t>
    </rPh>
    <rPh sb="8" eb="9">
      <t>オヨ</t>
    </rPh>
    <rPh sb="10" eb="14">
      <t>キョウヘキテッキョ</t>
    </rPh>
    <rPh sb="14" eb="15">
      <t>コウ</t>
    </rPh>
    <phoneticPr fontId="10"/>
  </si>
  <si>
    <t>　 (1) A1橋台</t>
    <rPh sb="8" eb="10">
      <t>キョウダイ</t>
    </rPh>
    <phoneticPr fontId="10"/>
  </si>
  <si>
    <t>　 (a) 床掘工</t>
    <rPh sb="6" eb="7">
      <t>トコ</t>
    </rPh>
    <rPh sb="7" eb="8">
      <t>ホ</t>
    </rPh>
    <rPh sb="8" eb="9">
      <t>コウ</t>
    </rPh>
    <phoneticPr fontId="10"/>
  </si>
  <si>
    <t>　 (b) 埋戻工</t>
    <rPh sb="6" eb="7">
      <t>ウ</t>
    </rPh>
    <rPh sb="7" eb="8">
      <t>モド</t>
    </rPh>
    <rPh sb="8" eb="9">
      <t>コウ</t>
    </rPh>
    <phoneticPr fontId="10"/>
  </si>
  <si>
    <t>　 (c) 残土処分</t>
    <rPh sb="6" eb="8">
      <t>ザンド</t>
    </rPh>
    <rPh sb="8" eb="10">
      <t>ショブン</t>
    </rPh>
    <phoneticPr fontId="10"/>
  </si>
  <si>
    <t>　 (d) 旧胸壁撤去工</t>
    <rPh sb="6" eb="7">
      <t>キュウ</t>
    </rPh>
    <rPh sb="7" eb="9">
      <t>キョウヘキ</t>
    </rPh>
    <rPh sb="9" eb="12">
      <t>テッキョコウ</t>
    </rPh>
    <phoneticPr fontId="10"/>
  </si>
  <si>
    <t>　 2-2 躯体工</t>
    <rPh sb="6" eb="9">
      <t>クタイコウ</t>
    </rPh>
    <phoneticPr fontId="10"/>
  </si>
  <si>
    <t>　 (a) 胸壁工</t>
    <rPh sb="6" eb="9">
      <t>キョウヘキコウ</t>
    </rPh>
    <phoneticPr fontId="10"/>
  </si>
  <si>
    <t>　  1) 鉄筋探査工及びチッピング工</t>
    <rPh sb="6" eb="8">
      <t>テッキン</t>
    </rPh>
    <rPh sb="8" eb="10">
      <t>タンサ</t>
    </rPh>
    <rPh sb="10" eb="11">
      <t>コウ</t>
    </rPh>
    <rPh sb="11" eb="12">
      <t>オヨ</t>
    </rPh>
    <rPh sb="18" eb="19">
      <t>コウ</t>
    </rPh>
    <phoneticPr fontId="10"/>
  </si>
  <si>
    <t>　  2) 削孔工（φ26×250）</t>
    <rPh sb="6" eb="7">
      <t>サク</t>
    </rPh>
    <rPh sb="7" eb="8">
      <t>アナ</t>
    </rPh>
    <rPh sb="8" eb="9">
      <t>コウ</t>
    </rPh>
    <phoneticPr fontId="10"/>
  </si>
  <si>
    <t>　  3) エポキシ樹脂</t>
    <rPh sb="10" eb="12">
      <t>ジュシ</t>
    </rPh>
    <phoneticPr fontId="10"/>
  </si>
  <si>
    <t>　  4) 型枠工</t>
    <rPh sb="6" eb="8">
      <t>カタワク</t>
    </rPh>
    <rPh sb="8" eb="9">
      <t>コウ</t>
    </rPh>
    <phoneticPr fontId="10"/>
  </si>
  <si>
    <t>　   a) 側面</t>
    <rPh sb="7" eb="9">
      <t>ソクメン</t>
    </rPh>
    <phoneticPr fontId="10"/>
  </si>
  <si>
    <t>　   b) 端面</t>
    <rPh sb="7" eb="9">
      <t>タンメン</t>
    </rPh>
    <phoneticPr fontId="10"/>
  </si>
  <si>
    <t>　  5) 鉄筋工</t>
    <rPh sb="6" eb="8">
      <t>テッキン</t>
    </rPh>
    <rPh sb="8" eb="9">
      <t>コウ</t>
    </rPh>
    <phoneticPr fontId="10"/>
  </si>
  <si>
    <t>　   c) 均しコンクリート部</t>
    <rPh sb="7" eb="8">
      <t>ナラ</t>
    </rPh>
    <rPh sb="15" eb="16">
      <t>ブ</t>
    </rPh>
    <phoneticPr fontId="10"/>
  </si>
  <si>
    <t>　  6) 均しコンクリート工</t>
    <rPh sb="6" eb="7">
      <t>ナラ</t>
    </rPh>
    <rPh sb="14" eb="15">
      <t>コウ</t>
    </rPh>
    <phoneticPr fontId="10"/>
  </si>
  <si>
    <t>　  7) 躯体コンクリート工</t>
    <rPh sb="6" eb="8">
      <t>クタイ</t>
    </rPh>
    <rPh sb="14" eb="15">
      <t>コウ</t>
    </rPh>
    <phoneticPr fontId="10"/>
  </si>
  <si>
    <t>　   d) 発泡スチロール</t>
    <rPh sb="7" eb="9">
      <t>ハッポウ</t>
    </rPh>
    <phoneticPr fontId="10"/>
  </si>
  <si>
    <t>　 (b) 縁端拡幅工</t>
    <rPh sb="6" eb="8">
      <t>エンタン</t>
    </rPh>
    <rPh sb="8" eb="10">
      <t>カクフク</t>
    </rPh>
    <rPh sb="10" eb="11">
      <t>コウ</t>
    </rPh>
    <phoneticPr fontId="10"/>
  </si>
  <si>
    <t>　 (2) A2橋台</t>
    <rPh sb="8" eb="10">
      <t>キョウダイ</t>
    </rPh>
    <phoneticPr fontId="10"/>
  </si>
  <si>
    <t>0.68×3.7</t>
    <phoneticPr fontId="5"/>
  </si>
  <si>
    <t>H1</t>
    <phoneticPr fontId="5"/>
  </si>
  <si>
    <t>{1.55＋(0.87－0.2)}×3.7</t>
    <phoneticPr fontId="5"/>
  </si>
  <si>
    <t>(0.36×0.68＋0.3×0.87)×2</t>
    <phoneticPr fontId="5"/>
  </si>
  <si>
    <t>0.2×3.7</t>
    <phoneticPr fontId="5"/>
  </si>
  <si>
    <t>{0.4×0.78＋(0.78＋0.93)×1/2×0.15＋(0.93＋0.775)×1/2×0.45＋0.4×1.03＋(1.03＋1.18)×1/2×0.15＋(1.18＋1.025)×1/2×0.45}×1/2×3.7</t>
    <phoneticPr fontId="5"/>
  </si>
  <si>
    <t>Σ</t>
    <phoneticPr fontId="5"/>
  </si>
  <si>
    <t>　 (e) コンクリート張工</t>
    <rPh sb="12" eb="13">
      <t>ハ</t>
    </rPh>
    <rPh sb="13" eb="14">
      <t>コウ</t>
    </rPh>
    <phoneticPr fontId="10"/>
  </si>
  <si>
    <t>0.05×(0.48＋0.73)×1/2×3.7</t>
    <phoneticPr fontId="5"/>
  </si>
  <si>
    <t>　 2-3 足場工及び支保工</t>
    <rPh sb="6" eb="8">
      <t>アシバ</t>
    </rPh>
    <rPh sb="8" eb="9">
      <t>コウ</t>
    </rPh>
    <rPh sb="9" eb="10">
      <t>オヨ</t>
    </rPh>
    <rPh sb="11" eb="14">
      <t>シホコウ</t>
    </rPh>
    <phoneticPr fontId="10"/>
  </si>
  <si>
    <t>{(1.23＋0.5)×1/2×2.08＋(1.23＋1.0)×1/2×0.66}×1/2×5.4</t>
    <phoneticPr fontId="5"/>
  </si>
  <si>
    <t>　 2-1 断面修復工</t>
    <rPh sb="6" eb="11">
      <t>ダンメンシュウフクコウ</t>
    </rPh>
    <phoneticPr fontId="10"/>
  </si>
  <si>
    <t>　  1．塗替塗装工</t>
    <rPh sb="5" eb="6">
      <t>ヌ</t>
    </rPh>
    <rPh sb="6" eb="7">
      <t>カ</t>
    </rPh>
    <rPh sb="7" eb="10">
      <t>トソウコウ</t>
    </rPh>
    <phoneticPr fontId="5"/>
  </si>
  <si>
    <t>　 2．橋梁補修工</t>
    <rPh sb="4" eb="9">
      <t>キョウリョウホシュウコウ</t>
    </rPh>
    <phoneticPr fontId="5"/>
  </si>
  <si>
    <t>　 1-1 上部工</t>
    <rPh sb="6" eb="8">
      <t>ジョウブ</t>
    </rPh>
    <rPh sb="8" eb="9">
      <t>コウ</t>
    </rPh>
    <phoneticPr fontId="10"/>
  </si>
  <si>
    <t>　 1-2 足場工</t>
    <rPh sb="6" eb="8">
      <t>アシバ</t>
    </rPh>
    <rPh sb="8" eb="9">
      <t>コウ</t>
    </rPh>
    <phoneticPr fontId="10"/>
  </si>
  <si>
    <t>　 3．橋梁付属物工</t>
    <rPh sb="4" eb="6">
      <t>キョウリョウ</t>
    </rPh>
    <rPh sb="6" eb="8">
      <t>フゾク</t>
    </rPh>
    <rPh sb="8" eb="9">
      <t>ブツ</t>
    </rPh>
    <rPh sb="9" eb="10">
      <t>コウ</t>
    </rPh>
    <phoneticPr fontId="5"/>
  </si>
  <si>
    <t>A＝</t>
    <phoneticPr fontId="5"/>
  </si>
  <si>
    <t>0.2×0.2×2</t>
    <phoneticPr fontId="5"/>
  </si>
  <si>
    <t>N＝</t>
    <phoneticPr fontId="5"/>
  </si>
  <si>
    <t>＝</t>
    <phoneticPr fontId="5"/>
  </si>
  <si>
    <t>0.97×2＋0.65</t>
    <phoneticPr fontId="5"/>
  </si>
  <si>
    <t>　 (6) 支持金物</t>
    <rPh sb="6" eb="10">
      <t>シジカナモノ</t>
    </rPh>
    <phoneticPr fontId="10"/>
  </si>
  <si>
    <t>種 別</t>
    <rPh sb="0" eb="1">
      <t>タネ</t>
    </rPh>
    <rPh sb="2" eb="3">
      <t>ベツ</t>
    </rPh>
    <phoneticPr fontId="11"/>
  </si>
  <si>
    <t>　寸　法（mm）</t>
    <rPh sb="1" eb="2">
      <t>スン</t>
    </rPh>
    <rPh sb="3" eb="4">
      <t>ホウ</t>
    </rPh>
    <phoneticPr fontId="11"/>
  </si>
  <si>
    <t>数 量</t>
    <rPh sb="0" eb="1">
      <t>カズ</t>
    </rPh>
    <rPh sb="2" eb="3">
      <t>リョウ</t>
    </rPh>
    <phoneticPr fontId="11"/>
  </si>
  <si>
    <t>　質　量（kg）</t>
    <rPh sb="1" eb="2">
      <t>シツ</t>
    </rPh>
    <rPh sb="3" eb="4">
      <t>リョウ</t>
    </rPh>
    <phoneticPr fontId="11"/>
  </si>
  <si>
    <t>材　質</t>
    <rPh sb="0" eb="1">
      <t>ザイ</t>
    </rPh>
    <rPh sb="2" eb="3">
      <t>シツ</t>
    </rPh>
    <phoneticPr fontId="11"/>
  </si>
  <si>
    <t>摘　要</t>
    <rPh sb="0" eb="1">
      <t>チャク</t>
    </rPh>
    <rPh sb="2" eb="3">
      <t>ヨウ</t>
    </rPh>
    <phoneticPr fontId="11"/>
  </si>
  <si>
    <t>断　面</t>
    <rPh sb="0" eb="1">
      <t>ダン</t>
    </rPh>
    <rPh sb="2" eb="3">
      <t>メン</t>
    </rPh>
    <phoneticPr fontId="11"/>
  </si>
  <si>
    <t>長 さ</t>
    <rPh sb="0" eb="1">
      <t>チョウ</t>
    </rPh>
    <phoneticPr fontId="11"/>
  </si>
  <si>
    <t>単位質量</t>
    <rPh sb="0" eb="2">
      <t>タンイ</t>
    </rPh>
    <rPh sb="2" eb="4">
      <t>シツリョウ</t>
    </rPh>
    <phoneticPr fontId="11"/>
  </si>
  <si>
    <t>1個当り</t>
    <rPh sb="1" eb="2">
      <t>コ</t>
    </rPh>
    <rPh sb="2" eb="3">
      <t>アタ</t>
    </rPh>
    <phoneticPr fontId="11"/>
  </si>
  <si>
    <t>質 量</t>
    <rPh sb="0" eb="1">
      <t>シツ</t>
    </rPh>
    <rPh sb="2" eb="3">
      <t>リョウ</t>
    </rPh>
    <phoneticPr fontId="11"/>
  </si>
  <si>
    <t>L</t>
    <phoneticPr fontId="11"/>
  </si>
  <si>
    <t>75×75×6</t>
    <phoneticPr fontId="5"/>
  </si>
  <si>
    <t>SS400</t>
    <phoneticPr fontId="11"/>
  </si>
  <si>
    <t>PL</t>
    <phoneticPr fontId="11"/>
  </si>
  <si>
    <t>×</t>
    <phoneticPr fontId="11"/>
  </si>
  <si>
    <t>〃</t>
    <phoneticPr fontId="11"/>
  </si>
  <si>
    <t>Bolt</t>
    <phoneticPr fontId="5"/>
  </si>
  <si>
    <t>W3/8</t>
    <phoneticPr fontId="11"/>
  </si>
  <si>
    <t>Nut</t>
    <phoneticPr fontId="5"/>
  </si>
  <si>
    <t>Washa</t>
    <phoneticPr fontId="5"/>
  </si>
  <si>
    <t>ΣW</t>
    <phoneticPr fontId="5"/>
  </si>
  <si>
    <t>　 (1) 既設排水孔モルタル充填（φ50×200）</t>
    <rPh sb="6" eb="8">
      <t>キセツ</t>
    </rPh>
    <rPh sb="8" eb="11">
      <t>ハイスイアナ</t>
    </rPh>
    <rPh sb="15" eb="17">
      <t>ジュウテン</t>
    </rPh>
    <phoneticPr fontId="10"/>
  </si>
  <si>
    <t>0.05^2×π／4×0.2×2</t>
    <phoneticPr fontId="5"/>
  </si>
  <si>
    <t>　 (2) 排水管（VP-φ75×970、650）</t>
    <rPh sb="6" eb="9">
      <t>ハイスイカン</t>
    </rPh>
    <phoneticPr fontId="10"/>
  </si>
  <si>
    <t>　 (4) 鉄筋探査（下向き）</t>
    <rPh sb="6" eb="10">
      <t>テッキンタンサ</t>
    </rPh>
    <rPh sb="11" eb="13">
      <t>シタム</t>
    </rPh>
    <phoneticPr fontId="10"/>
  </si>
  <si>
    <t>　 (5) 削孔工（φ110×200）</t>
    <rPh sb="6" eb="9">
      <t>サクアナコウ</t>
    </rPh>
    <phoneticPr fontId="10"/>
  </si>
  <si>
    <t>　 (6) エポキシ樹脂充填材</t>
    <rPh sb="10" eb="12">
      <t>ジュシ</t>
    </rPh>
    <rPh sb="12" eb="15">
      <t>ジュウテンザイ</t>
    </rPh>
    <phoneticPr fontId="10"/>
  </si>
  <si>
    <t>　 3-3 雑工</t>
    <rPh sb="6" eb="7">
      <t>ザツ</t>
    </rPh>
    <rPh sb="7" eb="8">
      <t>コウ</t>
    </rPh>
    <phoneticPr fontId="10"/>
  </si>
  <si>
    <t>0.23×2.16＋0.25×1.835</t>
    <phoneticPr fontId="5"/>
  </si>
  <si>
    <t>ΣV</t>
    <phoneticPr fontId="5"/>
  </si>
  <si>
    <t>0.02×0.585×4.5</t>
    <phoneticPr fontId="5"/>
  </si>
  <si>
    <t>　  1) 橋座あご竪壁間隙間モルタル充填工</t>
    <rPh sb="6" eb="8">
      <t>キョウザ</t>
    </rPh>
    <rPh sb="10" eb="12">
      <t>タテカベ</t>
    </rPh>
    <rPh sb="12" eb="13">
      <t>カン</t>
    </rPh>
    <rPh sb="13" eb="15">
      <t>スキマ</t>
    </rPh>
    <rPh sb="19" eb="22">
      <t>ジュウテンコウ</t>
    </rPh>
    <phoneticPr fontId="10"/>
  </si>
  <si>
    <t>　  8) コンクリート張工</t>
    <rPh sb="12" eb="13">
      <t>ハ</t>
    </rPh>
    <rPh sb="13" eb="14">
      <t>コウ</t>
    </rPh>
    <phoneticPr fontId="10"/>
  </si>
  <si>
    <t>　 3-2 排水管取替工</t>
    <rPh sb="6" eb="9">
      <t>ハイスイカン</t>
    </rPh>
    <rPh sb="9" eb="12">
      <t>トリカエコウ</t>
    </rPh>
    <phoneticPr fontId="10"/>
  </si>
  <si>
    <t>　 3-1 伸縮装置工</t>
    <rPh sb="6" eb="11">
      <t>シンシュクソウチコウ</t>
    </rPh>
    <phoneticPr fontId="10"/>
  </si>
  <si>
    <t>　 3-4 支承取替工</t>
    <rPh sb="6" eb="8">
      <t>シショウ</t>
    </rPh>
    <rPh sb="8" eb="9">
      <t>ト</t>
    </rPh>
    <rPh sb="9" eb="10">
      <t>カ</t>
    </rPh>
    <rPh sb="10" eb="11">
      <t>コウ</t>
    </rPh>
    <phoneticPr fontId="10"/>
  </si>
  <si>
    <t>　 (2) 地覆側面土砂撤去工</t>
    <rPh sb="6" eb="8">
      <t>ジフク</t>
    </rPh>
    <rPh sb="8" eb="10">
      <t>ソクメン</t>
    </rPh>
    <rPh sb="10" eb="12">
      <t>ドシャ</t>
    </rPh>
    <rPh sb="12" eb="14">
      <t>テッキョ</t>
    </rPh>
    <rPh sb="14" eb="15">
      <t>コウ</t>
    </rPh>
    <phoneticPr fontId="10"/>
  </si>
  <si>
    <t>　 (1) 支承撤去工</t>
    <rPh sb="6" eb="8">
      <t>シショウ</t>
    </rPh>
    <rPh sb="8" eb="11">
      <t>テッキョコウ</t>
    </rPh>
    <phoneticPr fontId="10"/>
  </si>
  <si>
    <t>　　　既設支承の重量は、以下に示す道路橋、支承標準設計　主要寸法・重量塗装面積一覧表(㈳日本支承協会)を</t>
    <rPh sb="3" eb="5">
      <t>キセツ</t>
    </rPh>
    <rPh sb="5" eb="7">
      <t>シショウ</t>
    </rPh>
    <rPh sb="8" eb="10">
      <t>ジュウリョウ</t>
    </rPh>
    <rPh sb="12" eb="14">
      <t>イカ</t>
    </rPh>
    <rPh sb="15" eb="16">
      <t>シメ</t>
    </rPh>
    <rPh sb="17" eb="20">
      <t>ドウロキョウ</t>
    </rPh>
    <rPh sb="21" eb="23">
      <t>シショウ</t>
    </rPh>
    <rPh sb="23" eb="25">
      <t>ヒョウジュン</t>
    </rPh>
    <rPh sb="25" eb="27">
      <t>セッケイ</t>
    </rPh>
    <rPh sb="28" eb="30">
      <t>シュヨウ</t>
    </rPh>
    <rPh sb="30" eb="32">
      <t>スンポウ</t>
    </rPh>
    <rPh sb="33" eb="35">
      <t>ジュウリョウ</t>
    </rPh>
    <rPh sb="35" eb="37">
      <t>トソウ</t>
    </rPh>
    <rPh sb="37" eb="39">
      <t>メンセキ</t>
    </rPh>
    <rPh sb="39" eb="42">
      <t>イチランヒョウ</t>
    </rPh>
    <rPh sb="44" eb="46">
      <t>ニホン</t>
    </rPh>
    <rPh sb="46" eb="48">
      <t>シショウ</t>
    </rPh>
    <rPh sb="48" eb="50">
      <t>キョウカイ</t>
    </rPh>
    <phoneticPr fontId="5"/>
  </si>
  <si>
    <t>　　参考に、本橋の上部工反力及び支承寸法の現地計測結果から、固定支承を52.4kg、可動支承を52.9kgとした。</t>
    <rPh sb="2" eb="4">
      <t>サンコウ</t>
    </rPh>
    <rPh sb="6" eb="8">
      <t>ホンキョウ</t>
    </rPh>
    <rPh sb="9" eb="14">
      <t>ジョウブコウハンリョク</t>
    </rPh>
    <rPh sb="14" eb="15">
      <t>オヨ</t>
    </rPh>
    <rPh sb="16" eb="18">
      <t>シショウ</t>
    </rPh>
    <rPh sb="18" eb="20">
      <t>スンポウ</t>
    </rPh>
    <rPh sb="21" eb="23">
      <t>ゲンチ</t>
    </rPh>
    <rPh sb="23" eb="27">
      <t>ケイソクケッカ</t>
    </rPh>
    <rPh sb="30" eb="32">
      <t>コテイ</t>
    </rPh>
    <rPh sb="32" eb="34">
      <t>シショウ</t>
    </rPh>
    <rPh sb="42" eb="44">
      <t>カドウ</t>
    </rPh>
    <rPh sb="44" eb="46">
      <t>シショウ</t>
    </rPh>
    <phoneticPr fontId="5"/>
  </si>
  <si>
    <t>52.4×2＋52.9×3</t>
    <phoneticPr fontId="5"/>
  </si>
  <si>
    <t xml:space="preserve"> 部材</t>
    <rPh sb="1" eb="3">
      <t>ブザイ</t>
    </rPh>
    <phoneticPr fontId="5"/>
  </si>
  <si>
    <t>　本</t>
    <rPh sb="1" eb="2">
      <t>ホン</t>
    </rPh>
    <phoneticPr fontId="10"/>
  </si>
  <si>
    <t xml:space="preserve">   孔</t>
    <rPh sb="3" eb="4">
      <t>アナ</t>
    </rPh>
    <phoneticPr fontId="5"/>
  </si>
  <si>
    <t>孔明け　N＝3×24</t>
    <rPh sb="0" eb="1">
      <t>アナ</t>
    </rPh>
    <rPh sb="1" eb="2">
      <t>ア</t>
    </rPh>
    <phoneticPr fontId="5"/>
  </si>
  <si>
    <t>L</t>
    <phoneticPr fontId="11"/>
  </si>
  <si>
    <t>90×90×10</t>
    <phoneticPr fontId="5"/>
  </si>
  <si>
    <t>SS400</t>
    <phoneticPr fontId="11"/>
  </si>
  <si>
    <t>HTB</t>
    <phoneticPr fontId="11"/>
  </si>
  <si>
    <t>M20</t>
    <phoneticPr fontId="11"/>
  </si>
  <si>
    <t>F10T</t>
    <phoneticPr fontId="11"/>
  </si>
  <si>
    <t>L-90×90×10</t>
    <phoneticPr fontId="10"/>
  </si>
  <si>
    <t>　kg</t>
    <phoneticPr fontId="11"/>
  </si>
  <si>
    <t>HTB</t>
    <phoneticPr fontId="10"/>
  </si>
  <si>
    <t>M20×55</t>
    <phoneticPr fontId="10"/>
  </si>
  <si>
    <t>F10T</t>
    <phoneticPr fontId="10"/>
  </si>
  <si>
    <t>(0.18×0.18×0.03×3＋0.18×0.18×0.04×2)×7.85</t>
    <phoneticPr fontId="5"/>
  </si>
  <si>
    <t>　 (2) 支承設置工</t>
    <rPh sb="6" eb="8">
      <t>シショウ</t>
    </rPh>
    <rPh sb="8" eb="11">
      <t>セッチコウ</t>
    </rPh>
    <phoneticPr fontId="10"/>
  </si>
  <si>
    <t>　 (a) コンクリートはつり工</t>
    <rPh sb="15" eb="16">
      <t>コウ</t>
    </rPh>
    <phoneticPr fontId="10"/>
  </si>
  <si>
    <t>　 (b) ジャッキアップ用補剛材</t>
    <rPh sb="13" eb="14">
      <t>ヨウ</t>
    </rPh>
    <rPh sb="14" eb="17">
      <t>ホゴウザイ</t>
    </rPh>
    <phoneticPr fontId="10"/>
  </si>
  <si>
    <t>　(1) 上部工</t>
    <rPh sb="5" eb="7">
      <t>ジョウブ</t>
    </rPh>
    <rPh sb="7" eb="8">
      <t>コウ</t>
    </rPh>
    <phoneticPr fontId="10"/>
  </si>
  <si>
    <t>　 (c) ジャッキ（フラットジャッキ FJ-10）</t>
    <phoneticPr fontId="10"/>
  </si>
  <si>
    <t>　 (d) ジャッキ高さ調整用プレート</t>
    <rPh sb="10" eb="11">
      <t>タカ</t>
    </rPh>
    <rPh sb="12" eb="15">
      <t>チョウセイヨウ</t>
    </rPh>
    <phoneticPr fontId="10"/>
  </si>
  <si>
    <t>　 (e) 橋座コンクリート工</t>
    <rPh sb="6" eb="8">
      <t>キョウザ</t>
    </rPh>
    <rPh sb="14" eb="15">
      <t>コウ</t>
    </rPh>
    <phoneticPr fontId="10"/>
  </si>
  <si>
    <t>0.4×(0.58×0.6×2＋0.42×0.6＋0.58×0.35×2)</t>
    <phoneticPr fontId="5"/>
  </si>
  <si>
    <t>　 (f) 沓座モルタル工</t>
    <rPh sb="6" eb="7">
      <t>クツ</t>
    </rPh>
    <rPh sb="7" eb="8">
      <t>ザ</t>
    </rPh>
    <rPh sb="12" eb="13">
      <t>コウ</t>
    </rPh>
    <phoneticPr fontId="10"/>
  </si>
  <si>
    <t xml:space="preserve">    1) モルタル</t>
    <phoneticPr fontId="5"/>
  </si>
  <si>
    <t xml:space="preserve">    2) 補強鉄筋</t>
    <rPh sb="7" eb="11">
      <t>ホキョウテッキン</t>
    </rPh>
    <phoneticPr fontId="5"/>
  </si>
  <si>
    <t>0.05×(0.58×0.425×2＋0.42×0.425＋0.58×0.35×2)</t>
    <phoneticPr fontId="5"/>
  </si>
  <si>
    <t>0.54－0.05</t>
    <phoneticPr fontId="5"/>
  </si>
  <si>
    <t>§1．数量総括表</t>
    <phoneticPr fontId="10"/>
  </si>
  <si>
    <t>レベル1</t>
    <phoneticPr fontId="65"/>
  </si>
  <si>
    <t>レベル2</t>
    <phoneticPr fontId="65"/>
  </si>
  <si>
    <t>レベル3</t>
    <phoneticPr fontId="10"/>
  </si>
  <si>
    <t>レベル4</t>
  </si>
  <si>
    <t>レベル5</t>
    <phoneticPr fontId="10"/>
  </si>
  <si>
    <t>数量単位</t>
    <phoneticPr fontId="10"/>
  </si>
  <si>
    <t>数量区分</t>
    <rPh sb="0" eb="2">
      <t>スウリョウ</t>
    </rPh>
    <rPh sb="2" eb="4">
      <t>クブン</t>
    </rPh>
    <phoneticPr fontId="5"/>
  </si>
  <si>
    <t>数量</t>
    <rPh sb="0" eb="2">
      <t>スウリョウ</t>
    </rPh>
    <phoneticPr fontId="5"/>
  </si>
  <si>
    <t>工事区分</t>
    <rPh sb="0" eb="2">
      <t>コウジ</t>
    </rPh>
    <rPh sb="2" eb="4">
      <t>クブン</t>
    </rPh>
    <phoneticPr fontId="10"/>
  </si>
  <si>
    <t>工　　　種</t>
    <rPh sb="0" eb="1">
      <t>コウ</t>
    </rPh>
    <rPh sb="4" eb="5">
      <t>シュ</t>
    </rPh>
    <phoneticPr fontId="10"/>
  </si>
  <si>
    <t>種　　　別</t>
    <rPh sb="0" eb="1">
      <t>シュ</t>
    </rPh>
    <rPh sb="4" eb="5">
      <t>ベツ</t>
    </rPh>
    <phoneticPr fontId="10"/>
  </si>
  <si>
    <t>細　　　別</t>
    <rPh sb="0" eb="1">
      <t>サイ</t>
    </rPh>
    <rPh sb="4" eb="5">
      <t>ベツ</t>
    </rPh>
    <phoneticPr fontId="10"/>
  </si>
  <si>
    <t>規　　　格</t>
    <rPh sb="0" eb="1">
      <t>キ</t>
    </rPh>
    <rPh sb="4" eb="5">
      <t>カク</t>
    </rPh>
    <phoneticPr fontId="10"/>
  </si>
  <si>
    <t>道路修繕</t>
    <rPh sb="0" eb="2">
      <t>ドウロ</t>
    </rPh>
    <rPh sb="2" eb="4">
      <t>シュウゼン</t>
    </rPh>
    <phoneticPr fontId="10"/>
  </si>
  <si>
    <t>現場塗装工</t>
    <rPh sb="0" eb="2">
      <t>ゲンバ</t>
    </rPh>
    <rPh sb="2" eb="5">
      <t>トソウコウ</t>
    </rPh>
    <phoneticPr fontId="5"/>
  </si>
  <si>
    <t>塗替塗装工</t>
    <rPh sb="0" eb="2">
      <t>ヌリカ</t>
    </rPh>
    <rPh sb="2" eb="5">
      <t>トソウコウ</t>
    </rPh>
    <phoneticPr fontId="5"/>
  </si>
  <si>
    <t>素地調整</t>
    <rPh sb="0" eb="2">
      <t>ソジ</t>
    </rPh>
    <rPh sb="2" eb="4">
      <t>チョウセイ</t>
    </rPh>
    <phoneticPr fontId="5"/>
  </si>
  <si>
    <t>塗膜除去(塗膜剥離剤)</t>
    <rPh sb="0" eb="2">
      <t>トマク</t>
    </rPh>
    <rPh sb="2" eb="4">
      <t>ジョキョ</t>
    </rPh>
    <rPh sb="5" eb="7">
      <t>トマク</t>
    </rPh>
    <rPh sb="7" eb="10">
      <t>ハクリザイ</t>
    </rPh>
    <phoneticPr fontId="5"/>
  </si>
  <si>
    <r>
      <t>ｍ</t>
    </r>
    <r>
      <rPr>
        <vertAlign val="superscript"/>
        <sz val="10"/>
        <rFont val="ＭＳ 明朝"/>
        <family val="1"/>
        <charset val="128"/>
      </rPr>
      <t>2</t>
    </r>
  </si>
  <si>
    <t>下塗り</t>
    <rPh sb="0" eb="2">
      <t>シタヌ</t>
    </rPh>
    <phoneticPr fontId="5"/>
  </si>
  <si>
    <t>有機ジンクリッジペイント</t>
    <rPh sb="0" eb="2">
      <t>ユウキ</t>
    </rPh>
    <phoneticPr fontId="5"/>
  </si>
  <si>
    <t>弱溶剤形変性エポキシ樹脂塗料下塗</t>
  </si>
  <si>
    <t>中塗り</t>
    <rPh sb="0" eb="2">
      <t>ナカヌ</t>
    </rPh>
    <phoneticPr fontId="5"/>
  </si>
  <si>
    <t>弱溶剤形ふっ素樹脂塗料用中塗</t>
  </si>
  <si>
    <t>上塗り</t>
    <rPh sb="0" eb="2">
      <t>ウワヌ</t>
    </rPh>
    <phoneticPr fontId="5"/>
  </si>
  <si>
    <t>弱溶剤形ふっ素樹脂塗料上塗</t>
    <rPh sb="11" eb="12">
      <t>ウエ</t>
    </rPh>
    <phoneticPr fontId="5"/>
  </si>
  <si>
    <t>廃材運搬・処分</t>
    <rPh sb="0" eb="2">
      <t>ハイザイ</t>
    </rPh>
    <rPh sb="2" eb="4">
      <t>ウンパン</t>
    </rPh>
    <rPh sb="5" eb="7">
      <t>ショブン</t>
    </rPh>
    <phoneticPr fontId="5"/>
  </si>
  <si>
    <t>特定産業廃棄物(塗膜剥離剤＋塗膜かす)</t>
    <rPh sb="0" eb="2">
      <t>トクテイ</t>
    </rPh>
    <rPh sb="2" eb="7">
      <t>サンギョウハイキブツ</t>
    </rPh>
    <rPh sb="8" eb="13">
      <t>トマクハクリザイ</t>
    </rPh>
    <rPh sb="14" eb="16">
      <t>トマク</t>
    </rPh>
    <phoneticPr fontId="5"/>
  </si>
  <si>
    <t>kg</t>
    <phoneticPr fontId="5"/>
  </si>
  <si>
    <t>足場工</t>
    <rPh sb="0" eb="2">
      <t>アシバ</t>
    </rPh>
    <rPh sb="2" eb="3">
      <t>コウ</t>
    </rPh>
    <phoneticPr fontId="5"/>
  </si>
  <si>
    <t>吊足場</t>
    <rPh sb="0" eb="1">
      <t>ツリ</t>
    </rPh>
    <rPh sb="1" eb="3">
      <t>アシバ</t>
    </rPh>
    <phoneticPr fontId="5"/>
  </si>
  <si>
    <r>
      <t>ｍ</t>
    </r>
    <r>
      <rPr>
        <vertAlign val="superscript"/>
        <sz val="10"/>
        <rFont val="ＭＳ 明朝"/>
        <family val="1"/>
        <charset val="128"/>
      </rPr>
      <t>2</t>
    </r>
    <phoneticPr fontId="10"/>
  </si>
  <si>
    <t>防護工</t>
    <rPh sb="0" eb="2">
      <t>ボウゴ</t>
    </rPh>
    <rPh sb="2" eb="3">
      <t>コウ</t>
    </rPh>
    <phoneticPr fontId="5"/>
  </si>
  <si>
    <t>床面シート張防護</t>
    <rPh sb="0" eb="2">
      <t>ユカメン</t>
    </rPh>
    <rPh sb="5" eb="6">
      <t>ハ</t>
    </rPh>
    <rPh sb="6" eb="8">
      <t>ボウゴ</t>
    </rPh>
    <phoneticPr fontId="5"/>
  </si>
  <si>
    <r>
      <t>ｍ</t>
    </r>
    <r>
      <rPr>
        <vertAlign val="superscript"/>
        <sz val="10"/>
        <rFont val="ＭＳ 明朝"/>
        <family val="1"/>
        <charset val="128"/>
      </rPr>
      <t>3</t>
    </r>
  </si>
  <si>
    <t>Co殻、26.0km</t>
    <rPh sb="2" eb="3">
      <t>ガラ</t>
    </rPh>
    <phoneticPr fontId="5"/>
  </si>
  <si>
    <t>殻処分</t>
    <rPh sb="0" eb="1">
      <t>ガラ</t>
    </rPh>
    <rPh sb="1" eb="3">
      <t>ショブン</t>
    </rPh>
    <phoneticPr fontId="5"/>
  </si>
  <si>
    <t>Co殻</t>
    <rPh sb="2" eb="3">
      <t>ガラ</t>
    </rPh>
    <phoneticPr fontId="5"/>
  </si>
  <si>
    <t>t</t>
    <phoneticPr fontId="5"/>
  </si>
  <si>
    <t>削孔</t>
    <rPh sb="0" eb="2">
      <t>サクアナ</t>
    </rPh>
    <phoneticPr fontId="5"/>
  </si>
  <si>
    <t>孔</t>
    <rPh sb="0" eb="1">
      <t>アナ</t>
    </rPh>
    <phoneticPr fontId="5"/>
  </si>
  <si>
    <t>本</t>
    <rPh sb="0" eb="1">
      <t>ホン</t>
    </rPh>
    <phoneticPr fontId="5"/>
  </si>
  <si>
    <t>型枠</t>
    <rPh sb="0" eb="2">
      <t>カタワク</t>
    </rPh>
    <phoneticPr fontId="5"/>
  </si>
  <si>
    <t>24-8-25</t>
    <phoneticPr fontId="5"/>
  </si>
  <si>
    <t>鉄筋</t>
    <rPh sb="0" eb="2">
      <t>テッキン</t>
    </rPh>
    <phoneticPr fontId="5"/>
  </si>
  <si>
    <t>ｍ</t>
  </si>
  <si>
    <t>殻運搬</t>
    <rPh sb="0" eb="1">
      <t>ガラ</t>
    </rPh>
    <rPh sb="1" eb="3">
      <t>ウンパン</t>
    </rPh>
    <phoneticPr fontId="5"/>
  </si>
  <si>
    <t>t</t>
  </si>
  <si>
    <t>個</t>
    <rPh sb="0" eb="1">
      <t>コ</t>
    </rPh>
    <phoneticPr fontId="5"/>
  </si>
  <si>
    <t>枚</t>
    <rPh sb="0" eb="1">
      <t>マイ</t>
    </rPh>
    <phoneticPr fontId="5"/>
  </si>
  <si>
    <t>ｍ</t>
    <phoneticPr fontId="5"/>
  </si>
  <si>
    <t>断面修復工</t>
    <rPh sb="0" eb="5">
      <t>ダンメンシュウフクコウ</t>
    </rPh>
    <phoneticPr fontId="5"/>
  </si>
  <si>
    <t>1種ケレン相当</t>
    <rPh sb="1" eb="2">
      <t>シュ</t>
    </rPh>
    <rPh sb="5" eb="7">
      <t>ソウトウ</t>
    </rPh>
    <phoneticPr fontId="5"/>
  </si>
  <si>
    <t>　 7) 塗膜剥離剤養生シート工</t>
    <rPh sb="5" eb="7">
      <t>トマク</t>
    </rPh>
    <rPh sb="7" eb="10">
      <t>ハクリザイ</t>
    </rPh>
    <rPh sb="10" eb="12">
      <t>ヨウジョウ</t>
    </rPh>
    <rPh sb="15" eb="16">
      <t>コウ</t>
    </rPh>
    <phoneticPr fontId="10"/>
  </si>
  <si>
    <t>　 2) 両側朝顔板張防護</t>
    <rPh sb="5" eb="7">
      <t>リョウガワ</t>
    </rPh>
    <rPh sb="7" eb="9">
      <t>アサガオ</t>
    </rPh>
    <rPh sb="9" eb="10">
      <t>イタ</t>
    </rPh>
    <rPh sb="10" eb="11">
      <t>バ</t>
    </rPh>
    <rPh sb="11" eb="13">
      <t>ボウゴ</t>
    </rPh>
    <phoneticPr fontId="10"/>
  </si>
  <si>
    <t>　 3) 片側朝顔板張防護</t>
    <rPh sb="5" eb="7">
      <t>カタガワ</t>
    </rPh>
    <rPh sb="7" eb="9">
      <t>アサガオ</t>
    </rPh>
    <rPh sb="9" eb="10">
      <t>イタ</t>
    </rPh>
    <rPh sb="10" eb="11">
      <t>バ</t>
    </rPh>
    <rPh sb="11" eb="13">
      <t>ボウゴ</t>
    </rPh>
    <phoneticPr fontId="10"/>
  </si>
  <si>
    <t>　 5) 両側朝シート張防護</t>
    <rPh sb="5" eb="7">
      <t>リョウガワ</t>
    </rPh>
    <rPh sb="7" eb="8">
      <t>チョウ</t>
    </rPh>
    <rPh sb="11" eb="12">
      <t>バ</t>
    </rPh>
    <rPh sb="12" eb="14">
      <t>ボウゴ</t>
    </rPh>
    <phoneticPr fontId="10"/>
  </si>
  <si>
    <t>　 6) 片側朝顔シート防護</t>
    <rPh sb="5" eb="7">
      <t>カタガワ</t>
    </rPh>
    <rPh sb="7" eb="9">
      <t>アサガオ</t>
    </rPh>
    <rPh sb="12" eb="14">
      <t>ボウゴ</t>
    </rPh>
    <phoneticPr fontId="10"/>
  </si>
  <si>
    <t>橋梁補修工</t>
    <rPh sb="0" eb="2">
      <t>キョウリョウ</t>
    </rPh>
    <rPh sb="2" eb="5">
      <t>ホシュウコウ</t>
    </rPh>
    <phoneticPr fontId="5"/>
  </si>
  <si>
    <t>左官工法</t>
    <rPh sb="0" eb="4">
      <t>サカンコウホウ</t>
    </rPh>
    <phoneticPr fontId="5"/>
  </si>
  <si>
    <t>胸壁工</t>
    <rPh sb="0" eb="3">
      <t>キョウヘキコウ</t>
    </rPh>
    <phoneticPr fontId="5"/>
  </si>
  <si>
    <t>床掘</t>
    <rPh sb="0" eb="2">
      <t>トコホ</t>
    </rPh>
    <phoneticPr fontId="5"/>
  </si>
  <si>
    <t>埋戻</t>
    <rPh sb="0" eb="1">
      <t>ウ</t>
    </rPh>
    <rPh sb="1" eb="2">
      <t>モド</t>
    </rPh>
    <phoneticPr fontId="5"/>
  </si>
  <si>
    <t>残土運搬</t>
    <rPh sb="0" eb="2">
      <t>ザンド</t>
    </rPh>
    <rPh sb="2" eb="4">
      <t>ウンパン</t>
    </rPh>
    <phoneticPr fontId="5"/>
  </si>
  <si>
    <t>残土処分</t>
    <rPh sb="0" eb="2">
      <t>ザンド</t>
    </rPh>
    <rPh sb="2" eb="4">
      <t>ショブン</t>
    </rPh>
    <phoneticPr fontId="5"/>
  </si>
  <si>
    <t>チッピング</t>
    <phoneticPr fontId="5"/>
  </si>
  <si>
    <t>鉄筋探査</t>
    <rPh sb="0" eb="4">
      <t>テッキンタンサ</t>
    </rPh>
    <phoneticPr fontId="5"/>
  </si>
  <si>
    <t>旧胸壁撤去</t>
    <rPh sb="0" eb="1">
      <t>キュウ</t>
    </rPh>
    <rPh sb="1" eb="3">
      <t>キョウヘキ</t>
    </rPh>
    <rPh sb="3" eb="5">
      <t>テッキョ</t>
    </rPh>
    <phoneticPr fontId="5"/>
  </si>
  <si>
    <t>φ26×250</t>
    <phoneticPr fontId="5"/>
  </si>
  <si>
    <t>SD345、D13</t>
    <phoneticPr fontId="5"/>
  </si>
  <si>
    <t>SD345、D16</t>
    <phoneticPr fontId="5"/>
  </si>
  <si>
    <t>木製</t>
    <rPh sb="0" eb="2">
      <t>モクセイ</t>
    </rPh>
    <phoneticPr fontId="5"/>
  </si>
  <si>
    <t>発泡スチロール</t>
    <rPh sb="0" eb="2">
      <t>ハッポウ</t>
    </rPh>
    <phoneticPr fontId="5"/>
  </si>
  <si>
    <t>備　　考</t>
    <phoneticPr fontId="5"/>
  </si>
  <si>
    <t>朝顔(両側)</t>
    <rPh sb="0" eb="2">
      <t>アサガオ</t>
    </rPh>
    <rPh sb="3" eb="5">
      <t>リョウガワ</t>
    </rPh>
    <phoneticPr fontId="5"/>
  </si>
  <si>
    <t>朝顔(片側)</t>
    <rPh sb="0" eb="2">
      <t>アサガオ</t>
    </rPh>
    <rPh sb="3" eb="5">
      <t>カタガワ</t>
    </rPh>
    <phoneticPr fontId="5"/>
  </si>
  <si>
    <t>朝顔板張防護(両側)</t>
    <rPh sb="0" eb="2">
      <t>アサガオ</t>
    </rPh>
    <rPh sb="2" eb="4">
      <t>イタバ</t>
    </rPh>
    <rPh sb="4" eb="6">
      <t>ボウゴ</t>
    </rPh>
    <rPh sb="7" eb="9">
      <t>リョウガワ</t>
    </rPh>
    <phoneticPr fontId="5"/>
  </si>
  <si>
    <t>朝顔板張防護(片側)</t>
    <rPh sb="0" eb="2">
      <t>アサガオ</t>
    </rPh>
    <rPh sb="2" eb="4">
      <t>イタバ</t>
    </rPh>
    <rPh sb="4" eb="6">
      <t>ボウゴ</t>
    </rPh>
    <rPh sb="7" eb="9">
      <t>カタガワ</t>
    </rPh>
    <phoneticPr fontId="5"/>
  </si>
  <si>
    <t>朝顔シート張防護(両側)</t>
    <rPh sb="0" eb="2">
      <t>アサガオ</t>
    </rPh>
    <rPh sb="5" eb="6">
      <t>バ</t>
    </rPh>
    <rPh sb="6" eb="8">
      <t>ボウゴ</t>
    </rPh>
    <rPh sb="9" eb="11">
      <t>リョウガワ</t>
    </rPh>
    <phoneticPr fontId="5"/>
  </si>
  <si>
    <t>朝顔シート張防護(片側)</t>
    <rPh sb="0" eb="2">
      <t>アサガオ</t>
    </rPh>
    <rPh sb="5" eb="6">
      <t>バ</t>
    </rPh>
    <rPh sb="6" eb="8">
      <t>ボウゴ</t>
    </rPh>
    <rPh sb="9" eb="11">
      <t>カタガワ</t>
    </rPh>
    <phoneticPr fontId="5"/>
  </si>
  <si>
    <t>塗膜剥離剤養生シート(床面＋朝顔)</t>
    <rPh sb="0" eb="5">
      <t>トマクハクリザイ</t>
    </rPh>
    <rPh sb="5" eb="7">
      <t>ヨウジョウ</t>
    </rPh>
    <rPh sb="11" eb="13">
      <t>ユカメン</t>
    </rPh>
    <rPh sb="14" eb="16">
      <t>アサガオ</t>
    </rPh>
    <phoneticPr fontId="5"/>
  </si>
  <si>
    <t>ポリマーセメントモルタル(防錆処理有)</t>
    <rPh sb="13" eb="18">
      <t>ボウセイショリア</t>
    </rPh>
    <phoneticPr fontId="5"/>
  </si>
  <si>
    <t>18-8-25</t>
    <phoneticPr fontId="5"/>
  </si>
  <si>
    <t>縁端拡幅工</t>
    <rPh sb="0" eb="2">
      <t>エンタン</t>
    </rPh>
    <rPh sb="2" eb="4">
      <t>カクフク</t>
    </rPh>
    <rPh sb="4" eb="5">
      <t>コウ</t>
    </rPh>
    <phoneticPr fontId="5"/>
  </si>
  <si>
    <t>A1橋台</t>
    <rPh sb="2" eb="4">
      <t>キョウダイ</t>
    </rPh>
    <phoneticPr fontId="5"/>
  </si>
  <si>
    <t>A2橋台</t>
    <rPh sb="2" eb="4">
      <t>キョウダイ</t>
    </rPh>
    <phoneticPr fontId="5"/>
  </si>
  <si>
    <t>躯体コンクリート</t>
    <rPh sb="0" eb="2">
      <t>クタイ</t>
    </rPh>
    <phoneticPr fontId="5"/>
  </si>
  <si>
    <t>均しコンクリート</t>
    <rPh sb="0" eb="1">
      <t>ナラ</t>
    </rPh>
    <phoneticPr fontId="5"/>
  </si>
  <si>
    <t>エポキシ樹脂</t>
    <rPh sb="4" eb="6">
      <t>ジュシ</t>
    </rPh>
    <phoneticPr fontId="5"/>
  </si>
  <si>
    <r>
      <t>空ｍ</t>
    </r>
    <r>
      <rPr>
        <vertAlign val="superscript"/>
        <sz val="10"/>
        <rFont val="ＭＳ 明朝"/>
        <family val="1"/>
        <charset val="128"/>
      </rPr>
      <t>3</t>
    </r>
    <rPh sb="0" eb="1">
      <t>クウ</t>
    </rPh>
    <phoneticPr fontId="5"/>
  </si>
  <si>
    <t>伸縮装置工</t>
    <rPh sb="0" eb="5">
      <t>シンシュクソウチコウ</t>
    </rPh>
    <phoneticPr fontId="5"/>
  </si>
  <si>
    <t>排水管取替工</t>
    <rPh sb="0" eb="4">
      <t>ハイスイカント</t>
    </rPh>
    <rPh sb="4" eb="5">
      <t>カ</t>
    </rPh>
    <rPh sb="5" eb="6">
      <t>コウ</t>
    </rPh>
    <phoneticPr fontId="5"/>
  </si>
  <si>
    <t>排水管</t>
    <rPh sb="0" eb="3">
      <t>ハイスイカン</t>
    </rPh>
    <phoneticPr fontId="5"/>
  </si>
  <si>
    <t>支持金物</t>
    <rPh sb="0" eb="2">
      <t>シジ</t>
    </rPh>
    <rPh sb="2" eb="4">
      <t>カナモノ</t>
    </rPh>
    <phoneticPr fontId="5"/>
  </si>
  <si>
    <t>PL 4.5×75</t>
  </si>
  <si>
    <t>L 75×75×6</t>
  </si>
  <si>
    <t>ボルト W3/8×25</t>
  </si>
  <si>
    <t>ナット W3/8</t>
  </si>
  <si>
    <t>ワッシャー W3/8</t>
  </si>
  <si>
    <t>ボルト W3/8×32</t>
  </si>
  <si>
    <t>鉄筋探査</t>
    <rPh sb="0" eb="2">
      <t>テッキン</t>
    </rPh>
    <rPh sb="2" eb="4">
      <t>タンサ</t>
    </rPh>
    <phoneticPr fontId="5"/>
  </si>
  <si>
    <t>下向き</t>
    <rPh sb="0" eb="1">
      <t>シタ</t>
    </rPh>
    <rPh sb="1" eb="2">
      <t>ム</t>
    </rPh>
    <phoneticPr fontId="5"/>
  </si>
  <si>
    <t>削孔</t>
    <rPh sb="0" eb="1">
      <t>サク</t>
    </rPh>
    <rPh sb="1" eb="2">
      <t>アナ</t>
    </rPh>
    <phoneticPr fontId="5"/>
  </si>
  <si>
    <t>排水目皿</t>
    <rPh sb="0" eb="2">
      <t>ハイスイ</t>
    </rPh>
    <rPh sb="2" eb="4">
      <t>メザラ</t>
    </rPh>
    <phoneticPr fontId="5"/>
  </si>
  <si>
    <t>ニッケルクロームめっき</t>
  </si>
  <si>
    <t>VP φ75</t>
    <phoneticPr fontId="5"/>
  </si>
  <si>
    <t>2.5／4.0</t>
    <phoneticPr fontId="5"/>
  </si>
  <si>
    <t>　 (3) 排水目皿（呼び径75、ニッケルクロムメッキ仕上げ）</t>
    <rPh sb="6" eb="10">
      <t>ハイスイメザラ</t>
    </rPh>
    <rPh sb="11" eb="12">
      <t>ヨ</t>
    </rPh>
    <rPh sb="13" eb="14">
      <t>ケイ</t>
    </rPh>
    <rPh sb="27" eb="29">
      <t>シア</t>
    </rPh>
    <phoneticPr fontId="10"/>
  </si>
  <si>
    <t>注入材</t>
    <rPh sb="0" eb="3">
      <t>チュウニュウザイ</t>
    </rPh>
    <phoneticPr fontId="5"/>
  </si>
  <si>
    <t>φ110×200</t>
    <phoneticPr fontId="5"/>
  </si>
  <si>
    <t>モルタル充填</t>
    <rPh sb="4" eb="6">
      <t>ジュウテン</t>
    </rPh>
    <phoneticPr fontId="5"/>
  </si>
  <si>
    <t>護岸補修工</t>
    <rPh sb="0" eb="2">
      <t>ゴガン</t>
    </rPh>
    <rPh sb="2" eb="5">
      <t>ホシュウコウ</t>
    </rPh>
    <phoneticPr fontId="5"/>
  </si>
  <si>
    <t>　 (1) 護岸補修工（ひび割れモルタル充填）</t>
    <rPh sb="6" eb="8">
      <t>ゴガン</t>
    </rPh>
    <rPh sb="8" eb="11">
      <t>ホシュウコウ</t>
    </rPh>
    <rPh sb="14" eb="15">
      <t>ワ</t>
    </rPh>
    <rPh sb="20" eb="22">
      <t>ジュウテン</t>
    </rPh>
    <phoneticPr fontId="10"/>
  </si>
  <si>
    <t>土砂撤去工</t>
    <rPh sb="0" eb="2">
      <t>ドシャ</t>
    </rPh>
    <rPh sb="2" eb="4">
      <t>テッキョ</t>
    </rPh>
    <rPh sb="4" eb="5">
      <t>コウ</t>
    </rPh>
    <phoneticPr fontId="5"/>
  </si>
  <si>
    <t>掘削</t>
    <rPh sb="0" eb="2">
      <t>クッサク</t>
    </rPh>
    <phoneticPr fontId="5"/>
  </si>
  <si>
    <t>土砂運搬</t>
    <rPh sb="0" eb="2">
      <t>ドシャ</t>
    </rPh>
    <rPh sb="2" eb="4">
      <t>ウンパン</t>
    </rPh>
    <phoneticPr fontId="5"/>
  </si>
  <si>
    <t>　 (a) 掘削</t>
    <rPh sb="6" eb="8">
      <t>クッサク</t>
    </rPh>
    <phoneticPr fontId="10"/>
  </si>
  <si>
    <t>　 (b) 土砂運搬・処分</t>
    <rPh sb="6" eb="8">
      <t>ドシャ</t>
    </rPh>
    <rPh sb="8" eb="10">
      <t>ウンパン</t>
    </rPh>
    <rPh sb="11" eb="13">
      <t>ショブン</t>
    </rPh>
    <phoneticPr fontId="10"/>
  </si>
  <si>
    <t>1.0×1.8</t>
    <phoneticPr fontId="5"/>
  </si>
  <si>
    <t>可動支承</t>
    <rPh sb="0" eb="4">
      <t>カドウシショウ</t>
    </rPh>
    <phoneticPr fontId="5"/>
  </si>
  <si>
    <t>固定支承</t>
    <rPh sb="0" eb="2">
      <t>コテイ</t>
    </rPh>
    <rPh sb="2" eb="4">
      <t>シショウ</t>
    </rPh>
    <phoneticPr fontId="5"/>
  </si>
  <si>
    <t>160kN用</t>
    <rPh sb="5" eb="6">
      <t>ヨウ</t>
    </rPh>
    <phoneticPr fontId="5"/>
  </si>
  <si>
    <t>30kN用</t>
    <rPh sb="4" eb="5">
      <t>ヨウ</t>
    </rPh>
    <phoneticPr fontId="5"/>
  </si>
  <si>
    <t>150kN用</t>
    <rPh sb="5" eb="6">
      <t>ヨウ</t>
    </rPh>
    <phoneticPr fontId="5"/>
  </si>
  <si>
    <t>基</t>
    <rPh sb="0" eb="1">
      <t>キ</t>
    </rPh>
    <phoneticPr fontId="5"/>
  </si>
  <si>
    <t>　  1) 可動支承(160ｋN用)</t>
    <rPh sb="6" eb="8">
      <t>カドウ</t>
    </rPh>
    <rPh sb="8" eb="10">
      <t>シショウ</t>
    </rPh>
    <rPh sb="16" eb="17">
      <t>ヨウ</t>
    </rPh>
    <phoneticPr fontId="10"/>
  </si>
  <si>
    <t>　  2) 可動支承(30ｋN用)</t>
    <rPh sb="6" eb="8">
      <t>カドウ</t>
    </rPh>
    <rPh sb="8" eb="10">
      <t>シショウ</t>
    </rPh>
    <rPh sb="15" eb="16">
      <t>ヨウ</t>
    </rPh>
    <phoneticPr fontId="10"/>
  </si>
  <si>
    <t>　  3) 固定支承(150ｋN用)</t>
    <rPh sb="6" eb="8">
      <t>コテイ</t>
    </rPh>
    <rPh sb="8" eb="10">
      <t>シショウ</t>
    </rPh>
    <rPh sb="16" eb="17">
      <t>ヨウ</t>
    </rPh>
    <phoneticPr fontId="10"/>
  </si>
  <si>
    <t>　 (g) 支承本体</t>
    <rPh sb="6" eb="8">
      <t>シショウ</t>
    </rPh>
    <rPh sb="8" eb="10">
      <t>ホンタイ</t>
    </rPh>
    <phoneticPr fontId="10"/>
  </si>
  <si>
    <t>コンクリートはつり</t>
    <phoneticPr fontId="5"/>
  </si>
  <si>
    <t>ジャッキアップ用補剛材</t>
    <rPh sb="7" eb="8">
      <t>ヨウ</t>
    </rPh>
    <rPh sb="8" eb="11">
      <t>ホゴウザイ</t>
    </rPh>
    <phoneticPr fontId="5"/>
  </si>
  <si>
    <t>L-90×90×10</t>
    <phoneticPr fontId="5"/>
  </si>
  <si>
    <t>HTB M20×55</t>
    <phoneticPr fontId="5"/>
  </si>
  <si>
    <t>鋼材孔明け</t>
    <rPh sb="0" eb="2">
      <t>コウザイ</t>
    </rPh>
    <rPh sb="2" eb="4">
      <t>アナア</t>
    </rPh>
    <phoneticPr fontId="5"/>
  </si>
  <si>
    <t>フラットジャッキ</t>
    <phoneticPr fontId="5"/>
  </si>
  <si>
    <t>高さ調整PL</t>
    <rPh sb="0" eb="1">
      <t>タカ</t>
    </rPh>
    <rPh sb="2" eb="4">
      <t>チョウセイ</t>
    </rPh>
    <phoneticPr fontId="5"/>
  </si>
  <si>
    <t>橋座コンクリート</t>
    <rPh sb="0" eb="2">
      <t>キョウザ</t>
    </rPh>
    <phoneticPr fontId="5"/>
  </si>
  <si>
    <t>沓座モルタル</t>
    <rPh sb="0" eb="2">
      <t>クツザ</t>
    </rPh>
    <phoneticPr fontId="5"/>
  </si>
  <si>
    <t>補強鉄筋</t>
    <rPh sb="0" eb="4">
      <t>ホキョウテッキン</t>
    </rPh>
    <phoneticPr fontId="5"/>
  </si>
  <si>
    <t>支承取替工</t>
    <rPh sb="0" eb="2">
      <t>シショウ</t>
    </rPh>
    <rPh sb="2" eb="3">
      <t>ト</t>
    </rPh>
    <rPh sb="3" eb="4">
      <t>カ</t>
    </rPh>
    <rPh sb="4" eb="5">
      <t>コウ</t>
    </rPh>
    <phoneticPr fontId="5"/>
  </si>
  <si>
    <t>支承撤去</t>
    <rPh sb="0" eb="2">
      <t>シショウ</t>
    </rPh>
    <rPh sb="2" eb="4">
      <t>テッキョ</t>
    </rPh>
    <phoneticPr fontId="5"/>
  </si>
  <si>
    <t>支承設置</t>
    <rPh sb="0" eb="2">
      <t>シショウ</t>
    </rPh>
    <rPh sb="2" eb="4">
      <t>セッチ</t>
    </rPh>
    <phoneticPr fontId="5"/>
  </si>
  <si>
    <t>0.7×2.5</t>
    <phoneticPr fontId="5"/>
  </si>
  <si>
    <t>コンクリート張</t>
    <rPh sb="6" eb="7">
      <t>ハ</t>
    </rPh>
    <phoneticPr fontId="5"/>
  </si>
  <si>
    <t>π×1/4×(0.026^2－0.016^2)×0.4×30×1200</t>
    <phoneticPr fontId="5"/>
  </si>
  <si>
    <t>SMジョイント同等品</t>
    <rPh sb="7" eb="10">
      <t>ドウトウヒン</t>
    </rPh>
    <phoneticPr fontId="5"/>
  </si>
  <si>
    <t>　 (1) A1側</t>
    <rPh sb="8" eb="9">
      <t>ガワ</t>
    </rPh>
    <phoneticPr fontId="10"/>
  </si>
  <si>
    <t>　 (2) A2側</t>
    <rPh sb="8" eb="9">
      <t>ガワ</t>
    </rPh>
    <phoneticPr fontId="10"/>
  </si>
  <si>
    <t>橋梁付属物工</t>
    <rPh sb="0" eb="2">
      <t>キョウリョウ</t>
    </rPh>
    <rPh sb="2" eb="6">
      <t>フゾクブツコウ</t>
    </rPh>
    <phoneticPr fontId="5"/>
  </si>
  <si>
    <t>横向き</t>
    <rPh sb="0" eb="2">
      <t>ヨコム</t>
    </rPh>
    <phoneticPr fontId="5"/>
  </si>
  <si>
    <t>　  1) 型枠工</t>
    <rPh sb="6" eb="8">
      <t>カタワク</t>
    </rPh>
    <rPh sb="8" eb="9">
      <t>コウ</t>
    </rPh>
    <phoneticPr fontId="10"/>
  </si>
  <si>
    <t>　  2) コンクリート工</t>
    <rPh sb="12" eb="13">
      <t>コウ</t>
    </rPh>
    <phoneticPr fontId="10"/>
  </si>
  <si>
    <t>橋座コンクリート型枠</t>
    <rPh sb="0" eb="2">
      <t>キョウザ</t>
    </rPh>
    <rPh sb="8" eb="10">
      <t>カタワク</t>
    </rPh>
    <phoneticPr fontId="5"/>
  </si>
  <si>
    <r>
      <t>ｍ</t>
    </r>
    <r>
      <rPr>
        <vertAlign val="superscript"/>
        <sz val="10"/>
        <rFont val="ＭＳ 明朝"/>
        <family val="1"/>
        <charset val="128"/>
      </rPr>
      <t>2</t>
    </r>
    <phoneticPr fontId="5"/>
  </si>
  <si>
    <t>W＝0.6kg×57m2＝34kg</t>
    <phoneticPr fontId="5"/>
  </si>
  <si>
    <t>以下のとおりとする。</t>
  </si>
  <si>
    <t xml:space="preserve">  塗膜剥離剤(アクアインプラスを想定)及び塗膜かすの推定廃材量は、過去の実績から0.6kg/m2、0.00129m3/kgとし</t>
    <rPh sb="2" eb="7">
      <t>トマクハクリザイ</t>
    </rPh>
    <rPh sb="17" eb="19">
      <t>ソウテイ</t>
    </rPh>
    <rPh sb="20" eb="21">
      <t>オヨ</t>
    </rPh>
    <rPh sb="22" eb="24">
      <t>トマク</t>
    </rPh>
    <rPh sb="27" eb="29">
      <t>スイテイ</t>
    </rPh>
    <rPh sb="29" eb="32">
      <t>ハイザイリョウ</t>
    </rPh>
    <rPh sb="34" eb="36">
      <t>カコ</t>
    </rPh>
    <rPh sb="37" eb="39">
      <t>ジッセキ</t>
    </rPh>
    <phoneticPr fontId="5"/>
  </si>
  <si>
    <t>(0.9＋1.68)×1/2×1.6×(2.6×1/2×2＋3.7)</t>
    <phoneticPr fontId="5"/>
  </si>
  <si>
    <t>　 (a) 舗装破砕工</t>
    <rPh sb="6" eb="8">
      <t>ホソウ</t>
    </rPh>
    <rPh sb="8" eb="11">
      <t>ハサイコウ</t>
    </rPh>
    <phoneticPr fontId="10"/>
  </si>
  <si>
    <t>1.34×3.7</t>
    <phoneticPr fontId="5"/>
  </si>
  <si>
    <t>　 (b) 舗装工</t>
    <rPh sb="6" eb="8">
      <t>ホソウ</t>
    </rPh>
    <rPh sb="8" eb="9">
      <t>コウ</t>
    </rPh>
    <phoneticPr fontId="10"/>
  </si>
  <si>
    <t>1.68×3.7</t>
    <phoneticPr fontId="5"/>
  </si>
  <si>
    <t>(0.9＋1.66)×1/2×1.6×(2.6×1/2×2＋4.5)</t>
    <phoneticPr fontId="5"/>
  </si>
  <si>
    <t>舗装取壊し</t>
    <rPh sb="0" eb="2">
      <t>ホソウ</t>
    </rPh>
    <rPh sb="2" eb="4">
      <t>トリコワ</t>
    </rPh>
    <phoneticPr fontId="5"/>
  </si>
  <si>
    <t>舗装復旧</t>
    <rPh sb="0" eb="2">
      <t>ホソウ</t>
    </rPh>
    <rPh sb="2" eb="4">
      <t>フッキュウ</t>
    </rPh>
    <phoneticPr fontId="5"/>
  </si>
  <si>
    <t>密粒度As　t=50mm</t>
    <rPh sb="0" eb="3">
      <t>ミツリュウド</t>
    </rPh>
    <phoneticPr fontId="5"/>
  </si>
  <si>
    <t>As舗装　t=50mm</t>
    <rPh sb="2" eb="4">
      <t>ホソウ</t>
    </rPh>
    <phoneticPr fontId="5"/>
  </si>
  <si>
    <t>ｍ</t>
    <phoneticPr fontId="5"/>
  </si>
  <si>
    <t>0.95×(0.48＋0.73)×1/2×3.7</t>
    <phoneticPr fontId="5"/>
  </si>
  <si>
    <t>W1＝</t>
    <phoneticPr fontId="5"/>
  </si>
  <si>
    <t>V2＝</t>
    <phoneticPr fontId="5"/>
  </si>
  <si>
    <t>W2＝</t>
    <phoneticPr fontId="5"/>
  </si>
  <si>
    <t>3.5－2.1</t>
    <phoneticPr fontId="5"/>
  </si>
  <si>
    <t>1.4×1.8</t>
    <phoneticPr fontId="5"/>
  </si>
  <si>
    <t>雑工</t>
    <rPh sb="0" eb="2">
      <t>ザツコウ</t>
    </rPh>
    <phoneticPr fontId="5"/>
  </si>
  <si>
    <t>(0.09^2－0.089^2)×π／4×0.2×3×1200</t>
    <phoneticPr fontId="5"/>
  </si>
  <si>
    <t>1.66×4.5</t>
    <phoneticPr fontId="5"/>
  </si>
  <si>
    <t>1.4×4.5</t>
    <phoneticPr fontId="5"/>
  </si>
  <si>
    <t>14.5－(0.267＋0.3)×1/2×1.6×4.5</t>
    <phoneticPr fontId="5"/>
  </si>
  <si>
    <t>14.5－12.5</t>
    <phoneticPr fontId="5"/>
  </si>
  <si>
    <t>2.0×1.8</t>
    <phoneticPr fontId="5"/>
  </si>
  <si>
    <t>0.23×(0.875×3.5＋0.695×1.0)</t>
    <phoneticPr fontId="5"/>
  </si>
  <si>
    <t>0.9×2.5</t>
    <phoneticPr fontId="5"/>
  </si>
  <si>
    <t>13.0－(0.48×3.7)</t>
    <phoneticPr fontId="5"/>
  </si>
  <si>
    <t>0.97×3.5＋1.15×1.0</t>
    <phoneticPr fontId="5"/>
  </si>
  <si>
    <t>A4＝</t>
    <phoneticPr fontId="5"/>
  </si>
  <si>
    <t>　  6) 躯体コンクリート工</t>
    <rPh sb="6" eb="8">
      <t>クタイ</t>
    </rPh>
    <rPh sb="14" eb="15">
      <t>コウ</t>
    </rPh>
    <phoneticPr fontId="10"/>
  </si>
  <si>
    <t>{0.4×0.3＋(0.3＋0.45)×1/2×0.15＋(0.45＋0.303)×1/2×0.42}×3.5</t>
    <phoneticPr fontId="5"/>
  </si>
  <si>
    <t>0.1×(3.7+0.36×2)</t>
    <phoneticPr fontId="5"/>
  </si>
  <si>
    <t>0.36×0.1×3.7</t>
    <phoneticPr fontId="5"/>
  </si>
  <si>
    <t>(0.263+0.328)×1/2×0.1×3.7</t>
    <phoneticPr fontId="5"/>
  </si>
  <si>
    <t>(0.48＋0.73)×1/2×0.05×3.7</t>
    <phoneticPr fontId="5"/>
  </si>
  <si>
    <t>0.05×2.73×0.3+0.05×6.55×0.3</t>
    <phoneticPr fontId="5"/>
  </si>
  <si>
    <t>{0.4×0.3+(0.3+0.45)×1/2×0.15+(0.45+0.328)×1/2×0.35}×3.7</t>
    <phoneticPr fontId="5"/>
  </si>
  <si>
    <t>2.73+6.55</t>
    <phoneticPr fontId="5"/>
  </si>
  <si>
    <t>V＝34kg×0.00129m3/kg＝0.044m3</t>
    <phoneticPr fontId="5"/>
  </si>
  <si>
    <t>(0.3×0.675＋0.875×0.475)×3.5＋(0.3×0.855＋0.475×0.695)×1.0</t>
    <phoneticPr fontId="5"/>
  </si>
  <si>
    <t>0.303×4.5</t>
    <phoneticPr fontId="5"/>
  </si>
  <si>
    <t>0.58×0.3＋(0.3＋0.45)×1/2×0.15＋(0.45＋0.303)×1/2×0.42</t>
    <phoneticPr fontId="5"/>
  </si>
  <si>
    <t>{0.58×0.3＋(0.3＋0.45)×1/2×0.15＋(0.45＋0.303)×1/2×0.42}×1.0</t>
    <phoneticPr fontId="5"/>
  </si>
  <si>
    <t>(0.36×0.68＋0.3×0.87)×3.7</t>
    <phoneticPr fontId="5"/>
  </si>
  <si>
    <t>(0.58×2+0.42)×0.4+0.58×0.35×2</t>
    <phoneticPr fontId="5"/>
  </si>
  <si>
    <t>(4.4＋3.7)/2×9.9</t>
    <phoneticPr fontId="5"/>
  </si>
  <si>
    <t>(4.5＋3.7)/2×10.5</t>
    <phoneticPr fontId="5"/>
  </si>
  <si>
    <t>(4.5＋3.7)/2×12.1</t>
    <phoneticPr fontId="5"/>
  </si>
  <si>
    <t>支保工</t>
    <rPh sb="0" eb="3">
      <t>シホコウ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</si>
</sst>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1">
    <numFmt numFmtId="176" formatCode="0.0_ "/>
    <numFmt numFmtId="177" formatCode="0_ "/>
    <numFmt numFmtId="178" formatCode="0_);[Red]\(0\)"/>
    <numFmt numFmtId="179" formatCode="0.00_ "/>
    <numFmt numFmtId="180" formatCode="0.000_);[Red]\(0.000\)"/>
    <numFmt numFmtId="181" formatCode="0.000_ "/>
    <numFmt numFmtId="182" formatCode="0.00_);[Red]\(0.00\)"/>
    <numFmt numFmtId="183" formatCode="0.0&quot;m2&quot;"/>
    <numFmt numFmtId="184" formatCode="#,##0;\-#,##0;&quot;-&quot;"/>
    <numFmt numFmtId="185" formatCode="0.000"/>
    <numFmt numFmtId="186" formatCode="0.000;[Color3]\-0.000"/>
    <numFmt numFmtId="187" formatCode="0.0"/>
    <numFmt numFmtId="188" formatCode="0.&quot;-&quot;00&quot;-&quot;00&quot; &quot;"/>
    <numFmt numFmtId="189" formatCode="0.0_);[Red]\(0.0\)"/>
    <numFmt numFmtId="190" formatCode="#,##0.0"/>
    <numFmt numFmtId="191" formatCode="#,##0.0000"/>
    <numFmt numFmtId="192" formatCode="#,##0\ \ "/>
    <numFmt numFmtId="193" formatCode="#,##0.0\ "/>
    <numFmt numFmtId="194" formatCode="#,##0.00\ "/>
    <numFmt numFmtId="195" formatCode="#,##0.000\ "/>
    <numFmt numFmtId="196" formatCode="#,##0.000"/>
    <numFmt numFmtId="197" formatCode="0.0000_ "/>
    <numFmt numFmtId="198" formatCode="0.000&quot;m3&quot;"/>
    <numFmt numFmtId="199" formatCode="0.000&quot;ｍ&quot;"/>
    <numFmt numFmtId="200" formatCode="0.00&quot;ｍ3&quot;"/>
    <numFmt numFmtId="201" formatCode="0&quot;本&quot;"/>
    <numFmt numFmtId="202" formatCode="0.0&quot;ℓ&quot;"/>
    <numFmt numFmtId="203" formatCode="0.0&quot;ｔ&quot;"/>
    <numFmt numFmtId="204" formatCode="0&quot;孔&quot;"/>
    <numFmt numFmtId="205" formatCode="0.0&quot;m3&quot;"/>
    <numFmt numFmtId="206" formatCode="0.000&quot;m2&quot;"/>
    <numFmt numFmtId="207" formatCode="0.00&quot;m3&quot;"/>
    <numFmt numFmtId="208" formatCode="0.0&quot;kg&quot;"/>
    <numFmt numFmtId="209" formatCode="0.0&quot;空m3&quot;"/>
    <numFmt numFmtId="210" formatCode="0.0&quot;m&quot;"/>
    <numFmt numFmtId="211" formatCode="0.00&quot;m&quot;"/>
    <numFmt numFmtId="212" formatCode="0&quot;個&quot;"/>
    <numFmt numFmtId="213" formatCode="0&quot;kg&quot;"/>
    <numFmt numFmtId="214" formatCode="0.00&quot;t&quot;"/>
    <numFmt numFmtId="215" formatCode="0.0&quot;t&quot;"/>
    <numFmt numFmtId="216" formatCode="0&quot;基&quot;"/>
  </numFmts>
  <fonts count="73">
    <font>
      <sz val="10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0"/>
      <color indexed="8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FC明朝体(ﾓﾄﾔ)"/>
      <family val="1"/>
      <charset val="128"/>
    </font>
    <font>
      <sz val="12"/>
      <name val="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4"/>
      <name val="System"/>
      <charset val="128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4"/>
      <name val="ＭＳ 明朝"/>
      <family val="1"/>
      <charset val="128"/>
    </font>
    <font>
      <b/>
      <sz val="11"/>
      <name val="Helv"/>
      <family val="2"/>
    </font>
    <font>
      <b/>
      <sz val="9"/>
      <name val="Times New Roman"/>
      <family val="1"/>
    </font>
    <font>
      <b/>
      <sz val="14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vertAlign val="subscript"/>
      <sz val="9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標準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.5"/>
      <name val="標準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vertAlign val="superscript"/>
      <sz val="1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92">
    <xf numFmtId="0" fontId="0" fillId="0" borderId="0">
      <alignment vertical="center"/>
    </xf>
    <xf numFmtId="0" fontId="3" fillId="0" borderId="0"/>
    <xf numFmtId="0" fontId="7" fillId="0" borderId="0"/>
    <xf numFmtId="0" fontId="15" fillId="0" borderId="0"/>
    <xf numFmtId="0" fontId="17" fillId="0" borderId="13" applyNumberFormat="0" applyFont="0" applyAlignment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20" fillId="0" borderId="0"/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0" fontId="21" fillId="0" borderId="0">
      <protection locked="0" hidden="1"/>
    </xf>
    <xf numFmtId="184" fontId="22" fillId="0" borderId="0" applyFill="0" applyBorder="0" applyAlignment="0"/>
    <xf numFmtId="184" fontId="22" fillId="0" borderId="0" applyFill="0" applyBorder="0" applyAlignment="0"/>
    <xf numFmtId="0" fontId="22" fillId="0" borderId="0" applyFill="0" applyBorder="0" applyAlignment="0"/>
    <xf numFmtId="0" fontId="23" fillId="0" borderId="0">
      <alignment horizontal="left"/>
    </xf>
    <xf numFmtId="0" fontId="24" fillId="0" borderId="14" applyNumberFormat="0" applyAlignment="0" applyProtection="0">
      <alignment horizontal="left" vertical="center"/>
    </xf>
    <xf numFmtId="0" fontId="24" fillId="0" borderId="10">
      <alignment horizontal="left" vertical="center"/>
    </xf>
    <xf numFmtId="0" fontId="24" fillId="0" borderId="10">
      <alignment horizontal="left" vertical="center"/>
    </xf>
    <xf numFmtId="0" fontId="24" fillId="0" borderId="10">
      <alignment horizontal="left" vertical="center"/>
    </xf>
    <xf numFmtId="185" fontId="25" fillId="0" borderId="0" applyFont="0" applyFill="0" applyBorder="0" applyAlignment="0" applyProtection="0"/>
    <xf numFmtId="186" fontId="25" fillId="0" borderId="0" applyFont="0" applyFill="0" applyBorder="0" applyAlignment="0" applyProtection="0"/>
    <xf numFmtId="0" fontId="26" fillId="0" borderId="0"/>
    <xf numFmtId="4" fontId="23" fillId="0" borderId="0">
      <alignment horizontal="right"/>
    </xf>
    <xf numFmtId="0" fontId="27" fillId="0" borderId="0" applyNumberFormat="0" applyFont="0" applyFill="0" applyBorder="0" applyAlignment="0" applyProtection="0">
      <alignment horizontal="left"/>
    </xf>
    <xf numFmtId="0" fontId="28" fillId="0" borderId="15">
      <alignment horizontal="center"/>
    </xf>
    <xf numFmtId="4" fontId="29" fillId="0" borderId="0">
      <alignment horizontal="right"/>
    </xf>
    <xf numFmtId="0" fontId="30" fillId="0" borderId="0">
      <alignment horizontal="left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3" fillId="0" borderId="0">
      <alignment horizont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87" fontId="3" fillId="0" borderId="0"/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20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18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0" applyNumberFormat="0" applyFill="0" applyBorder="0" applyAlignment="0" applyProtection="0"/>
    <xf numFmtId="18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9" fontId="14" fillId="0" borderId="2" applyFont="0" applyBorder="0"/>
    <xf numFmtId="189" fontId="14" fillId="0" borderId="2" applyFont="0" applyBorder="0"/>
    <xf numFmtId="189" fontId="14" fillId="0" borderId="2" applyFont="0" applyBorder="0"/>
    <xf numFmtId="189" fontId="14" fillId="0" borderId="2" applyFont="0" applyBorder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44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3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51" fillId="0" borderId="0" applyNumberFormat="0" applyFont="0" applyBorder="0" applyAlignment="0"/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190" fontId="3" fillId="0" borderId="26" applyFont="0" applyFill="0" applyBorder="0" applyAlignment="0" applyProtection="0"/>
    <xf numFmtId="187" fontId="51" fillId="0" borderId="0" applyFont="0" applyFill="0" applyBorder="0" applyAlignment="0" applyProtection="0"/>
    <xf numFmtId="2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191" fontId="51" fillId="0" borderId="27" applyFont="0" applyFill="0" applyBorder="0" applyAlignment="0" applyProtection="0">
      <protection locked="0"/>
    </xf>
    <xf numFmtId="2" fontId="54" fillId="0" borderId="0" applyNumberFormat="0" applyFill="0" applyBorder="0" applyAlignment="0" applyProtection="0"/>
    <xf numFmtId="0" fontId="55" fillId="0" borderId="0">
      <alignment vertical="center"/>
    </xf>
    <xf numFmtId="192" fontId="55" fillId="0" borderId="0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4" fontId="55" fillId="0" borderId="0" applyBorder="0">
      <alignment vertical="center"/>
    </xf>
    <xf numFmtId="195" fontId="55" fillId="0" borderId="0" applyBorder="0">
      <alignment vertical="center"/>
    </xf>
    <xf numFmtId="191" fontId="55" fillId="0" borderId="0" applyBorder="0">
      <alignment horizontal="right" vertical="center"/>
    </xf>
    <xf numFmtId="196" fontId="56" fillId="0" borderId="0">
      <alignment vertical="center"/>
      <protection locked="0"/>
    </xf>
    <xf numFmtId="0" fontId="57" fillId="0" borderId="0" applyNumberFormat="0" applyFill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185" fontId="59" fillId="24" borderId="7" applyNumberFormat="0" applyBorder="0" applyAlignment="0">
      <protection locked="0"/>
    </xf>
    <xf numFmtId="0" fontId="59" fillId="24" borderId="0" applyNumberFormat="0" applyBorder="0" applyAlignment="0">
      <protection locked="0"/>
    </xf>
    <xf numFmtId="185" fontId="59" fillId="24" borderId="29" applyBorder="0" applyAlignment="0">
      <protection locked="0"/>
    </xf>
    <xf numFmtId="2" fontId="60" fillId="0" borderId="0" applyNumberFormat="0" applyFont="0" applyFill="0" applyBorder="0" applyProtection="0">
      <alignment horizontal="centerContinuous"/>
    </xf>
    <xf numFmtId="0" fontId="51" fillId="0" borderId="0"/>
    <xf numFmtId="0" fontId="4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51" fillId="0" borderId="0"/>
    <xf numFmtId="0" fontId="7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2" fillId="0" borderId="0"/>
    <xf numFmtId="0" fontId="62" fillId="0" borderId="0"/>
    <xf numFmtId="0" fontId="9" fillId="0" borderId="0">
      <alignment vertical="center"/>
    </xf>
    <xf numFmtId="0" fontId="8" fillId="0" borderId="0"/>
    <xf numFmtId="0" fontId="15" fillId="0" borderId="0"/>
    <xf numFmtId="0" fontId="7" fillId="0" borderId="0"/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9" fillId="0" borderId="0"/>
    <xf numFmtId="0" fontId="9" fillId="0" borderId="0"/>
    <xf numFmtId="4" fontId="51" fillId="0" borderId="0" applyNumberFormat="0" applyFill="0" applyBorder="0" applyProtection="0">
      <alignment horizontal="distributed" vertical="center"/>
      <protection locked="0"/>
    </xf>
    <xf numFmtId="0" fontId="31" fillId="0" borderId="0"/>
    <xf numFmtId="0" fontId="63" fillId="4" borderId="0" applyNumberFormat="0" applyBorder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18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9" fillId="22" borderId="17" applyNumberFormat="0" applyFon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42" fillId="23" borderId="19" applyNumberFormat="0" applyAlignment="0" applyProtection="0">
      <alignment vertical="center"/>
    </xf>
    <xf numFmtId="189" fontId="14" fillId="0" borderId="2" applyFont="0" applyBorder="0"/>
    <xf numFmtId="189" fontId="14" fillId="0" borderId="2" applyFont="0" applyBorder="0"/>
    <xf numFmtId="189" fontId="14" fillId="0" borderId="2" applyFont="0" applyBorder="0"/>
    <xf numFmtId="189" fontId="14" fillId="0" borderId="2" applyFont="0" applyBorder="0"/>
    <xf numFmtId="189" fontId="14" fillId="0" borderId="2" applyFont="0" applyBorder="0"/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0" fontId="53" fillId="23" borderId="25" applyNumberFormat="0" applyAlignment="0" applyProtection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193" fontId="55" fillId="0" borderId="28" applyBorder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24" fillId="0" borderId="10">
      <alignment horizontal="left" vertical="center"/>
    </xf>
    <xf numFmtId="0" fontId="24" fillId="0" borderId="10">
      <alignment horizontal="left" vertical="center"/>
    </xf>
    <xf numFmtId="0" fontId="24" fillId="0" borderId="10">
      <alignment horizontal="left"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/>
    <xf numFmtId="0" fontId="24" fillId="0" borderId="10">
      <alignment horizontal="left" vertical="center"/>
    </xf>
    <xf numFmtId="0" fontId="24" fillId="0" borderId="10">
      <alignment horizontal="left" vertical="center"/>
    </xf>
    <xf numFmtId="0" fontId="24" fillId="0" borderId="10">
      <alignment horizontal="left" vertic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0" fontId="8" fillId="0" borderId="4" applyNumberForma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1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2" applyFont="1"/>
    <xf numFmtId="0" fontId="9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176" fontId="8" fillId="0" borderId="3" xfId="1" applyNumberFormat="1" applyFont="1" applyBorder="1" applyAlignment="1">
      <alignment horizontal="center" vertical="center" shrinkToFit="1"/>
    </xf>
    <xf numFmtId="177" fontId="8" fillId="0" borderId="9" xfId="1" applyNumberFormat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177" fontId="8" fillId="0" borderId="10" xfId="1" applyNumberFormat="1" applyFont="1" applyBorder="1" applyAlignment="1">
      <alignment vertical="center"/>
    </xf>
    <xf numFmtId="178" fontId="8" fillId="0" borderId="10" xfId="1" applyNumberFormat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horizontal="center" vertical="center" wrapText="1"/>
    </xf>
    <xf numFmtId="176" fontId="8" fillId="0" borderId="3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/>
    </xf>
    <xf numFmtId="179" fontId="8" fillId="0" borderId="3" xfId="1" applyNumberFormat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179" fontId="8" fillId="0" borderId="9" xfId="1" applyNumberFormat="1" applyFont="1" applyBorder="1" applyAlignment="1">
      <alignment horizontal="right" vertical="center"/>
    </xf>
    <xf numFmtId="180" fontId="8" fillId="0" borderId="10" xfId="1" applyNumberFormat="1" applyFont="1" applyBorder="1" applyAlignment="1">
      <alignment vertical="center"/>
    </xf>
    <xf numFmtId="0" fontId="8" fillId="0" borderId="3" xfId="1" quotePrefix="1" applyFont="1" applyBorder="1" applyAlignment="1">
      <alignment horizontal="center" vertical="center"/>
    </xf>
    <xf numFmtId="179" fontId="8" fillId="0" borderId="10" xfId="1" applyNumberFormat="1" applyFont="1" applyBorder="1" applyAlignment="1">
      <alignment horizontal="right" vertical="center"/>
    </xf>
    <xf numFmtId="178" fontId="8" fillId="0" borderId="10" xfId="1" applyNumberFormat="1" applyFont="1" applyBorder="1" applyAlignment="1">
      <alignment horizontal="center" vertical="center"/>
    </xf>
    <xf numFmtId="178" fontId="8" fillId="0" borderId="10" xfId="1" applyNumberFormat="1" applyFont="1" applyBorder="1" applyAlignment="1">
      <alignment horizontal="left" vertical="center"/>
    </xf>
    <xf numFmtId="181" fontId="8" fillId="0" borderId="9" xfId="1" applyNumberFormat="1" applyFont="1" applyBorder="1" applyAlignment="1">
      <alignment horizontal="right" vertical="center"/>
    </xf>
    <xf numFmtId="181" fontId="8" fillId="0" borderId="10" xfId="1" applyNumberFormat="1" applyFont="1" applyBorder="1" applyAlignment="1">
      <alignment horizontal="right" vertical="center"/>
    </xf>
    <xf numFmtId="182" fontId="8" fillId="0" borderId="9" xfId="1" applyNumberFormat="1" applyFont="1" applyBorder="1" applyAlignment="1">
      <alignment horizontal="center" vertical="center"/>
    </xf>
    <xf numFmtId="182" fontId="8" fillId="0" borderId="10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vertical="center" wrapText="1"/>
    </xf>
    <xf numFmtId="0" fontId="13" fillId="0" borderId="0" xfId="1" applyFont="1" applyAlignment="1">
      <alignment vertical="center"/>
    </xf>
    <xf numFmtId="0" fontId="14" fillId="0" borderId="0" xfId="2" applyFont="1"/>
    <xf numFmtId="0" fontId="16" fillId="0" borderId="0" xfId="3" applyFont="1"/>
    <xf numFmtId="0" fontId="8" fillId="0" borderId="0" xfId="2" applyFont="1" applyAlignment="1">
      <alignment horizontal="right" vertical="center"/>
    </xf>
    <xf numFmtId="183" fontId="8" fillId="0" borderId="0" xfId="2" applyNumberFormat="1" applyFont="1" applyAlignment="1">
      <alignment horizontal="right" vertical="center"/>
    </xf>
    <xf numFmtId="183" fontId="8" fillId="0" borderId="0" xfId="2" applyNumberFormat="1" applyFont="1" applyAlignment="1">
      <alignment vertical="center"/>
    </xf>
    <xf numFmtId="0" fontId="64" fillId="0" borderId="0" xfId="2" applyFont="1"/>
    <xf numFmtId="0" fontId="64" fillId="0" borderId="9" xfId="210" applyFont="1" applyBorder="1" applyAlignment="1">
      <alignment horizontal="center" vertical="center"/>
    </xf>
    <xf numFmtId="0" fontId="64" fillId="0" borderId="4" xfId="209" applyFont="1" applyBorder="1" applyAlignment="1">
      <alignment horizontal="center" vertical="center" shrinkToFit="1"/>
    </xf>
    <xf numFmtId="0" fontId="67" fillId="0" borderId="8" xfId="210" applyFont="1" applyBorder="1" applyAlignment="1">
      <alignment horizontal="center" vertical="center"/>
    </xf>
    <xf numFmtId="177" fontId="64" fillId="0" borderId="3" xfId="183" applyNumberFormat="1" applyFont="1" applyBorder="1">
      <alignment vertical="center"/>
    </xf>
    <xf numFmtId="197" fontId="67" fillId="0" borderId="3" xfId="210" applyNumberFormat="1" applyFont="1" applyBorder="1" applyAlignment="1" applyProtection="1">
      <alignment vertical="center" readingOrder="1"/>
      <protection locked="0"/>
    </xf>
    <xf numFmtId="0" fontId="64" fillId="0" borderId="3" xfId="210" applyFont="1" applyBorder="1" applyAlignment="1">
      <alignment horizontal="center" vertical="center" shrinkToFit="1"/>
    </xf>
    <xf numFmtId="197" fontId="64" fillId="0" borderId="30" xfId="209" applyNumberFormat="1" applyFont="1" applyBorder="1" applyAlignment="1">
      <alignment vertical="center"/>
    </xf>
    <xf numFmtId="0" fontId="8" fillId="0" borderId="32" xfId="2" applyFont="1" applyBorder="1" applyAlignment="1">
      <alignment vertical="center"/>
    </xf>
    <xf numFmtId="0" fontId="7" fillId="0" borderId="0" xfId="2" applyAlignment="1">
      <alignment horizontal="center" vertical="center"/>
    </xf>
    <xf numFmtId="197" fontId="64" fillId="0" borderId="12" xfId="209" applyNumberFormat="1" applyFont="1" applyBorder="1" applyAlignment="1">
      <alignment vertical="center"/>
    </xf>
    <xf numFmtId="0" fontId="64" fillId="0" borderId="12" xfId="210" applyFont="1" applyBorder="1" applyAlignment="1">
      <alignment horizontal="center" vertical="center" shrinkToFit="1"/>
    </xf>
    <xf numFmtId="0" fontId="8" fillId="0" borderId="0" xfId="2" quotePrefix="1" applyFont="1" applyAlignment="1">
      <alignment horizontal="right" vertical="center"/>
    </xf>
    <xf numFmtId="198" fontId="8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7" fillId="0" borderId="0" xfId="2"/>
    <xf numFmtId="199" fontId="8" fillId="0" borderId="0" xfId="2" applyNumberFormat="1" applyFont="1" applyAlignment="1">
      <alignment vertical="center"/>
    </xf>
    <xf numFmtId="0" fontId="7" fillId="0" borderId="0" xfId="2" applyAlignment="1">
      <alignment vertical="center"/>
    </xf>
    <xf numFmtId="0" fontId="8" fillId="0" borderId="0" xfId="3" applyFont="1" applyAlignment="1">
      <alignment vertical="center"/>
    </xf>
    <xf numFmtId="200" fontId="8" fillId="0" borderId="0" xfId="2" applyNumberFormat="1" applyFont="1" applyAlignment="1">
      <alignment vertical="center"/>
    </xf>
    <xf numFmtId="0" fontId="7" fillId="0" borderId="0" xfId="2" applyAlignment="1">
      <alignment horizontal="right" vertical="center"/>
    </xf>
    <xf numFmtId="201" fontId="8" fillId="0" borderId="0" xfId="2" applyNumberFormat="1" applyFont="1" applyAlignment="1">
      <alignment vertical="center"/>
    </xf>
    <xf numFmtId="202" fontId="8" fillId="0" borderId="0" xfId="2" applyNumberFormat="1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203" fontId="8" fillId="0" borderId="0" xfId="2" applyNumberFormat="1" applyFont="1" applyAlignment="1">
      <alignment vertical="center"/>
    </xf>
    <xf numFmtId="204" fontId="8" fillId="0" borderId="0" xfId="2" applyNumberFormat="1" applyFont="1" applyAlignment="1">
      <alignment vertical="center"/>
    </xf>
    <xf numFmtId="205" fontId="8" fillId="0" borderId="0" xfId="2" applyNumberFormat="1" applyFont="1" applyAlignment="1">
      <alignment vertical="center"/>
    </xf>
    <xf numFmtId="206" fontId="8" fillId="0" borderId="0" xfId="2" applyNumberFormat="1" applyFont="1" applyAlignment="1">
      <alignment vertical="center"/>
    </xf>
    <xf numFmtId="0" fontId="8" fillId="0" borderId="33" xfId="2" applyFont="1" applyBorder="1" applyAlignment="1">
      <alignment horizontal="right" vertical="center"/>
    </xf>
    <xf numFmtId="183" fontId="8" fillId="0" borderId="33" xfId="2" applyNumberFormat="1" applyFont="1" applyBorder="1" applyAlignment="1">
      <alignment vertical="center"/>
    </xf>
    <xf numFmtId="207" fontId="8" fillId="0" borderId="0" xfId="2" applyNumberFormat="1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61" fillId="0" borderId="4" xfId="204" applyBorder="1" applyAlignment="1">
      <alignment horizontal="center" vertical="center"/>
    </xf>
    <xf numFmtId="0" fontId="61" fillId="0" borderId="2" xfId="204" applyBorder="1" applyAlignment="1">
      <alignment horizontal="center" vertical="center"/>
    </xf>
    <xf numFmtId="0" fontId="61" fillId="0" borderId="0" xfId="204">
      <alignment vertical="center"/>
    </xf>
    <xf numFmtId="0" fontId="61" fillId="0" borderId="11" xfId="204" applyBorder="1" applyAlignment="1">
      <alignment horizontal="center" vertical="center"/>
    </xf>
    <xf numFmtId="0" fontId="61" fillId="0" borderId="34" xfId="204" applyBorder="1">
      <alignment vertical="center"/>
    </xf>
    <xf numFmtId="0" fontId="61" fillId="0" borderId="3" xfId="204" applyBorder="1" applyAlignment="1">
      <alignment horizontal="center" vertical="center"/>
    </xf>
    <xf numFmtId="0" fontId="61" fillId="0" borderId="3" xfId="204" applyBorder="1">
      <alignment vertical="center"/>
    </xf>
    <xf numFmtId="2" fontId="61" fillId="0" borderId="3" xfId="204" applyNumberFormat="1" applyBorder="1">
      <alignment vertical="center"/>
    </xf>
    <xf numFmtId="0" fontId="61" fillId="0" borderId="9" xfId="204" applyBorder="1">
      <alignment vertical="center"/>
    </xf>
    <xf numFmtId="0" fontId="61" fillId="0" borderId="10" xfId="204" applyBorder="1">
      <alignment vertical="center"/>
    </xf>
    <xf numFmtId="0" fontId="61" fillId="0" borderId="10" xfId="204" applyBorder="1" applyAlignment="1">
      <alignment horizontal="center" vertical="center"/>
    </xf>
    <xf numFmtId="0" fontId="61" fillId="0" borderId="5" xfId="204" applyBorder="1">
      <alignment vertical="center"/>
    </xf>
    <xf numFmtId="0" fontId="61" fillId="0" borderId="6" xfId="204" applyBorder="1">
      <alignment vertical="center"/>
    </xf>
    <xf numFmtId="0" fontId="61" fillId="0" borderId="31" xfId="204" applyBorder="1">
      <alignment vertical="center"/>
    </xf>
    <xf numFmtId="0" fontId="61" fillId="0" borderId="31" xfId="204" applyBorder="1" applyAlignment="1">
      <alignment horizontal="center" vertical="center"/>
    </xf>
    <xf numFmtId="0" fontId="61" fillId="0" borderId="7" xfId="204" applyBorder="1">
      <alignment vertical="center"/>
    </xf>
    <xf numFmtId="0" fontId="61" fillId="0" borderId="6" xfId="204" applyBorder="1" applyAlignment="1">
      <alignment horizontal="center" vertical="center"/>
    </xf>
    <xf numFmtId="208" fontId="8" fillId="0" borderId="0" xfId="2" applyNumberFormat="1" applyFont="1" applyAlignment="1">
      <alignment vertical="center"/>
    </xf>
    <xf numFmtId="205" fontId="8" fillId="0" borderId="33" xfId="2" applyNumberFormat="1" applyFont="1" applyBorder="1" applyAlignment="1">
      <alignment vertical="center"/>
    </xf>
    <xf numFmtId="209" fontId="8" fillId="0" borderId="0" xfId="2" applyNumberFormat="1" applyFont="1" applyAlignment="1">
      <alignment vertical="center"/>
    </xf>
    <xf numFmtId="210" fontId="8" fillId="0" borderId="0" xfId="2" applyNumberFormat="1" applyFont="1" applyAlignment="1">
      <alignment vertical="center"/>
    </xf>
    <xf numFmtId="211" fontId="8" fillId="0" borderId="0" xfId="2" applyNumberFormat="1" applyFont="1" applyAlignment="1">
      <alignment vertical="center"/>
    </xf>
    <xf numFmtId="212" fontId="8" fillId="0" borderId="0" xfId="2" applyNumberFormat="1" applyFont="1" applyAlignment="1">
      <alignment vertical="center"/>
    </xf>
    <xf numFmtId="0" fontId="69" fillId="0" borderId="0" xfId="1" applyFont="1" applyAlignment="1">
      <alignment vertical="center"/>
    </xf>
    <xf numFmtId="0" fontId="69" fillId="0" borderId="0" xfId="1" applyFont="1" applyAlignment="1">
      <alignment horizontal="left" vertical="center"/>
    </xf>
    <xf numFmtId="0" fontId="69" fillId="0" borderId="0" xfId="1" applyFont="1" applyAlignment="1">
      <alignment horizontal="center" vertical="center"/>
    </xf>
    <xf numFmtId="0" fontId="55" fillId="0" borderId="9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0" fontId="55" fillId="0" borderId="3" xfId="1" applyFont="1" applyBorder="1" applyAlignment="1">
      <alignment horizontal="center" vertical="center"/>
    </xf>
    <xf numFmtId="0" fontId="55" fillId="0" borderId="9" xfId="1" applyFont="1" applyBorder="1" applyAlignment="1">
      <alignment horizontal="right" vertical="center"/>
    </xf>
    <xf numFmtId="0" fontId="55" fillId="0" borderId="10" xfId="1" applyFont="1" applyBorder="1" applyAlignment="1">
      <alignment horizontal="center" vertical="center"/>
    </xf>
    <xf numFmtId="0" fontId="55" fillId="0" borderId="5" xfId="1" applyFont="1" applyBorder="1" applyAlignment="1">
      <alignment horizontal="left" vertical="center"/>
    </xf>
    <xf numFmtId="177" fontId="55" fillId="0" borderId="3" xfId="1" applyNumberFormat="1" applyFont="1" applyBorder="1" applyAlignment="1">
      <alignment vertical="center"/>
    </xf>
    <xf numFmtId="181" fontId="55" fillId="0" borderId="3" xfId="1" applyNumberFormat="1" applyFont="1" applyBorder="1" applyAlignment="1">
      <alignment vertical="center"/>
    </xf>
    <xf numFmtId="177" fontId="55" fillId="0" borderId="3" xfId="1" applyNumberFormat="1" applyFont="1" applyBorder="1" applyAlignment="1">
      <alignment horizontal="center" vertical="center"/>
    </xf>
    <xf numFmtId="181" fontId="55" fillId="0" borderId="3" xfId="1" applyNumberFormat="1" applyFont="1" applyBorder="1" applyAlignment="1">
      <alignment horizontal="right" vertical="center"/>
    </xf>
    <xf numFmtId="176" fontId="55" fillId="0" borderId="3" xfId="1" applyNumberFormat="1" applyFont="1" applyBorder="1" applyAlignment="1">
      <alignment vertical="center"/>
    </xf>
    <xf numFmtId="0" fontId="7" fillId="0" borderId="0" xfId="198" applyFont="1" applyAlignment="1">
      <alignment vertical="center"/>
    </xf>
    <xf numFmtId="0" fontId="55" fillId="0" borderId="0" xfId="198" applyFont="1" applyAlignment="1">
      <alignment vertical="center"/>
    </xf>
    <xf numFmtId="0" fontId="6" fillId="0" borderId="0" xfId="1" applyFont="1" applyAlignment="1">
      <alignment horizontal="left" vertical="center"/>
    </xf>
    <xf numFmtId="177" fontId="69" fillId="0" borderId="0" xfId="1" applyNumberFormat="1" applyFont="1" applyAlignment="1">
      <alignment horizontal="center" vertical="center"/>
    </xf>
    <xf numFmtId="177" fontId="69" fillId="0" borderId="0" xfId="1" applyNumberFormat="1" applyFont="1" applyAlignment="1">
      <alignment vertical="center"/>
    </xf>
    <xf numFmtId="0" fontId="70" fillId="0" borderId="10" xfId="1" applyFont="1" applyBorder="1" applyAlignment="1">
      <alignment vertical="center"/>
    </xf>
    <xf numFmtId="0" fontId="55" fillId="0" borderId="10" xfId="1" applyFont="1" applyBorder="1" applyAlignment="1">
      <alignment horizontal="right" vertical="center"/>
    </xf>
    <xf numFmtId="176" fontId="55" fillId="0" borderId="10" xfId="1" applyNumberFormat="1" applyFont="1" applyBorder="1" applyAlignment="1">
      <alignment vertical="center"/>
    </xf>
    <xf numFmtId="177" fontId="55" fillId="0" borderId="10" xfId="1" applyNumberFormat="1" applyFont="1" applyBorder="1" applyAlignment="1">
      <alignment vertical="center"/>
    </xf>
    <xf numFmtId="177" fontId="55" fillId="0" borderId="10" xfId="1" applyNumberFormat="1" applyFont="1" applyBorder="1" applyAlignment="1">
      <alignment horizontal="center" vertical="center"/>
    </xf>
    <xf numFmtId="177" fontId="55" fillId="0" borderId="0" xfId="1" applyNumberFormat="1" applyFont="1" applyAlignment="1">
      <alignment vertical="center"/>
    </xf>
    <xf numFmtId="177" fontId="55" fillId="0" borderId="10" xfId="1" applyNumberFormat="1" applyFont="1" applyBorder="1" applyAlignment="1">
      <alignment horizontal="left" vertical="center"/>
    </xf>
    <xf numFmtId="0" fontId="55" fillId="0" borderId="9" xfId="1" applyFont="1" applyBorder="1" applyAlignment="1">
      <alignment vertical="center"/>
    </xf>
    <xf numFmtId="0" fontId="70" fillId="0" borderId="10" xfId="1" applyFont="1" applyBorder="1" applyAlignment="1">
      <alignment horizontal="center" vertical="center"/>
    </xf>
    <xf numFmtId="0" fontId="70" fillId="0" borderId="10" xfId="1" applyFont="1" applyBorder="1" applyAlignment="1">
      <alignment horizontal="left" vertical="center"/>
    </xf>
    <xf numFmtId="177" fontId="70" fillId="0" borderId="10" xfId="1" applyNumberFormat="1" applyFont="1" applyBorder="1" applyAlignment="1">
      <alignment vertical="center"/>
    </xf>
    <xf numFmtId="176" fontId="70" fillId="0" borderId="10" xfId="1" applyNumberFormat="1" applyFont="1" applyBorder="1" applyAlignment="1">
      <alignment vertical="center"/>
    </xf>
    <xf numFmtId="177" fontId="71" fillId="0" borderId="10" xfId="1" applyNumberFormat="1" applyFont="1" applyBorder="1" applyAlignment="1">
      <alignment vertical="center"/>
    </xf>
    <xf numFmtId="213" fontId="55" fillId="0" borderId="5" xfId="1" applyNumberFormat="1" applyFont="1" applyBorder="1" applyAlignment="1">
      <alignment horizontal="center" vertical="center"/>
    </xf>
    <xf numFmtId="214" fontId="8" fillId="0" borderId="0" xfId="2" applyNumberFormat="1" applyFont="1" applyAlignment="1">
      <alignment vertical="center"/>
    </xf>
    <xf numFmtId="0" fontId="8" fillId="25" borderId="35" xfId="281" applyFont="1" applyFill="1" applyBorder="1" applyAlignment="1">
      <alignment horizontal="center" vertical="center"/>
    </xf>
    <xf numFmtId="0" fontId="8" fillId="25" borderId="36" xfId="281" applyFont="1" applyFill="1" applyBorder="1" applyAlignment="1">
      <alignment horizontal="center" vertical="center"/>
    </xf>
    <xf numFmtId="0" fontId="8" fillId="25" borderId="36" xfId="281" applyFont="1" applyFill="1" applyBorder="1" applyAlignment="1">
      <alignment horizontal="centerContinuous" vertical="center"/>
    </xf>
    <xf numFmtId="0" fontId="62" fillId="0" borderId="0" xfId="2" applyFont="1"/>
    <xf numFmtId="0" fontId="8" fillId="25" borderId="40" xfId="281" applyFont="1" applyFill="1" applyBorder="1" applyAlignment="1">
      <alignment horizontal="center" vertical="center"/>
    </xf>
    <xf numFmtId="0" fontId="8" fillId="25" borderId="3" xfId="281" applyFont="1" applyFill="1" applyBorder="1" applyAlignment="1">
      <alignment horizontal="center" vertical="center"/>
    </xf>
    <xf numFmtId="0" fontId="8" fillId="25" borderId="3" xfId="281" applyFont="1" applyFill="1" applyBorder="1" applyAlignment="1">
      <alignment horizontal="centerContinuous" vertical="center"/>
    </xf>
    <xf numFmtId="0" fontId="8" fillId="0" borderId="42" xfId="2" applyFont="1" applyBorder="1" applyAlignment="1">
      <alignment vertical="center"/>
    </xf>
    <xf numFmtId="0" fontId="8" fillId="0" borderId="3" xfId="281" applyFont="1" applyBorder="1" applyAlignment="1">
      <alignment vertical="center"/>
    </xf>
    <xf numFmtId="0" fontId="8" fillId="0" borderId="3" xfId="2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178" fontId="6" fillId="0" borderId="3" xfId="281" applyNumberFormat="1" applyFont="1" applyBorder="1" applyAlignment="1">
      <alignment vertical="center"/>
    </xf>
    <xf numFmtId="0" fontId="8" fillId="0" borderId="41" xfId="281" applyFont="1" applyBorder="1" applyAlignment="1">
      <alignment horizontal="center" vertical="center"/>
    </xf>
    <xf numFmtId="0" fontId="8" fillId="0" borderId="8" xfId="281" applyFont="1" applyBorder="1" applyAlignment="1">
      <alignment vertical="center"/>
    </xf>
    <xf numFmtId="0" fontId="8" fillId="0" borderId="42" xfId="281" applyFont="1" applyBorder="1" applyAlignment="1">
      <alignment horizontal="center" vertical="center"/>
    </xf>
    <xf numFmtId="0" fontId="8" fillId="0" borderId="8" xfId="281" applyFont="1" applyBorder="1" applyAlignment="1">
      <alignment horizontal="center" vertical="center"/>
    </xf>
    <xf numFmtId="0" fontId="8" fillId="0" borderId="9" xfId="281" applyFont="1" applyBorder="1" applyAlignment="1">
      <alignment vertical="center"/>
    </xf>
    <xf numFmtId="177" fontId="8" fillId="0" borderId="3" xfId="2" applyNumberFormat="1" applyFont="1" applyBorder="1" applyAlignment="1">
      <alignment vertical="center"/>
    </xf>
    <xf numFmtId="0" fontId="8" fillId="0" borderId="8" xfId="2" applyFont="1" applyBorder="1" applyAlignment="1">
      <alignment vertical="center"/>
    </xf>
    <xf numFmtId="177" fontId="8" fillId="0" borderId="8" xfId="2" applyNumberFormat="1" applyFont="1" applyBorder="1" applyAlignment="1">
      <alignment vertical="center"/>
    </xf>
    <xf numFmtId="0" fontId="8" fillId="0" borderId="8" xfId="2" applyFont="1" applyBorder="1" applyAlignment="1">
      <alignment vertical="center" wrapText="1"/>
    </xf>
    <xf numFmtId="176" fontId="8" fillId="0" borderId="8" xfId="2" applyNumberFormat="1" applyFont="1" applyBorder="1" applyAlignment="1">
      <alignment vertical="center"/>
    </xf>
    <xf numFmtId="14" fontId="8" fillId="0" borderId="8" xfId="2" quotePrefix="1" applyNumberFormat="1" applyFont="1" applyBorder="1" applyAlignment="1">
      <alignment vertical="center" wrapText="1"/>
    </xf>
    <xf numFmtId="0" fontId="8" fillId="0" borderId="46" xfId="281" applyFont="1" applyBorder="1" applyAlignment="1">
      <alignment horizontal="center" vertical="center"/>
    </xf>
    <xf numFmtId="0" fontId="8" fillId="0" borderId="47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49" xfId="2" applyFont="1" applyBorder="1" applyAlignment="1">
      <alignment vertical="center"/>
    </xf>
    <xf numFmtId="0" fontId="8" fillId="0" borderId="11" xfId="2" applyFont="1" applyBorder="1" applyAlignment="1">
      <alignment vertical="center"/>
    </xf>
    <xf numFmtId="0" fontId="8" fillId="0" borderId="3" xfId="281" applyFont="1" applyBorder="1" applyAlignment="1">
      <alignment horizontal="center" vertical="center"/>
    </xf>
    <xf numFmtId="0" fontId="8" fillId="0" borderId="47" xfId="281" applyFont="1" applyBorder="1" applyAlignment="1">
      <alignment horizontal="center" vertical="center"/>
    </xf>
    <xf numFmtId="0" fontId="8" fillId="0" borderId="9" xfId="2" applyFont="1" applyBorder="1" applyAlignment="1">
      <alignment vertical="center" wrapText="1"/>
    </xf>
    <xf numFmtId="0" fontId="8" fillId="0" borderId="41" xfId="2" applyFont="1" applyBorder="1" applyAlignment="1">
      <alignment vertical="center"/>
    </xf>
    <xf numFmtId="0" fontId="8" fillId="0" borderId="48" xfId="2" applyFont="1" applyBorder="1" applyAlignment="1">
      <alignment vertical="center"/>
    </xf>
    <xf numFmtId="0" fontId="8" fillId="0" borderId="6" xfId="2" applyFont="1" applyBorder="1" applyAlignment="1">
      <alignment vertical="center" wrapText="1"/>
    </xf>
    <xf numFmtId="0" fontId="60" fillId="0" borderId="8" xfId="2" applyFont="1" applyBorder="1" applyAlignment="1">
      <alignment vertical="center" wrapText="1"/>
    </xf>
    <xf numFmtId="181" fontId="8" fillId="0" borderId="8" xfId="2" applyNumberFormat="1" applyFont="1" applyBorder="1" applyAlignment="1">
      <alignment vertical="center"/>
    </xf>
    <xf numFmtId="0" fontId="8" fillId="0" borderId="41" xfId="2" applyFont="1" applyBorder="1" applyAlignment="1">
      <alignment vertical="center" wrapText="1"/>
    </xf>
    <xf numFmtId="0" fontId="8" fillId="0" borderId="49" xfId="281" applyFont="1" applyBorder="1" applyAlignment="1">
      <alignment horizontal="center" vertical="center"/>
    </xf>
    <xf numFmtId="0" fontId="0" fillId="26" borderId="3" xfId="0" applyFill="1" applyBorder="1" applyAlignment="1">
      <alignment horizontal="center" vertical="center"/>
    </xf>
    <xf numFmtId="0" fontId="0" fillId="26" borderId="3" xfId="207" applyFont="1" applyFill="1" applyBorder="1" applyAlignment="1">
      <alignment horizontal="center" vertical="center"/>
    </xf>
    <xf numFmtId="182" fontId="8" fillId="0" borderId="8" xfId="2" applyNumberFormat="1" applyFont="1" applyBorder="1" applyAlignment="1">
      <alignment vertical="center"/>
    </xf>
    <xf numFmtId="178" fontId="8" fillId="0" borderId="8" xfId="2" applyNumberFormat="1" applyFont="1" applyBorder="1" applyAlignment="1">
      <alignment vertical="center"/>
    </xf>
    <xf numFmtId="178" fontId="8" fillId="0" borderId="3" xfId="2" applyNumberFormat="1" applyFont="1" applyBorder="1" applyAlignment="1">
      <alignment vertical="center"/>
    </xf>
    <xf numFmtId="182" fontId="8" fillId="0" borderId="3" xfId="2" applyNumberFormat="1" applyFont="1" applyBorder="1" applyAlignment="1">
      <alignment vertical="center"/>
    </xf>
    <xf numFmtId="0" fontId="8" fillId="0" borderId="48" xfId="2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12" xfId="1" applyFont="1" applyBorder="1" applyAlignment="1">
      <alignment vertical="center"/>
    </xf>
    <xf numFmtId="177" fontId="8" fillId="0" borderId="12" xfId="1" applyNumberFormat="1" applyFont="1" applyBorder="1" applyAlignment="1">
      <alignment vertical="center"/>
    </xf>
    <xf numFmtId="178" fontId="8" fillId="0" borderId="12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center" vertical="center" shrinkToFit="1"/>
    </xf>
    <xf numFmtId="189" fontId="8" fillId="0" borderId="8" xfId="2" applyNumberFormat="1" applyFont="1" applyBorder="1" applyAlignment="1">
      <alignment vertical="center"/>
    </xf>
    <xf numFmtId="178" fontId="8" fillId="0" borderId="44" xfId="2" applyNumberFormat="1" applyFont="1" applyBorder="1" applyAlignment="1">
      <alignment vertical="center"/>
    </xf>
    <xf numFmtId="0" fontId="8" fillId="0" borderId="45" xfId="2" applyFont="1" applyBorder="1" applyAlignment="1">
      <alignment vertical="center"/>
    </xf>
    <xf numFmtId="0" fontId="8" fillId="0" borderId="44" xfId="2" applyFont="1" applyBorder="1" applyAlignment="1">
      <alignment vertical="center" wrapText="1"/>
    </xf>
    <xf numFmtId="216" fontId="8" fillId="0" borderId="0" xfId="2" applyNumberFormat="1" applyFont="1" applyAlignment="1">
      <alignment vertical="center"/>
    </xf>
    <xf numFmtId="180" fontId="8" fillId="0" borderId="3" xfId="2" applyNumberFormat="1" applyFont="1" applyBorder="1" applyAlignment="1">
      <alignment vertical="center"/>
    </xf>
    <xf numFmtId="0" fontId="8" fillId="0" borderId="46" xfId="2" applyFont="1" applyBorder="1" applyAlignment="1">
      <alignment vertical="center" wrapText="1"/>
    </xf>
    <xf numFmtId="0" fontId="8" fillId="0" borderId="8" xfId="2" applyFont="1" applyBorder="1" applyAlignment="1">
      <alignment horizontal="center" vertical="center"/>
    </xf>
    <xf numFmtId="0" fontId="8" fillId="0" borderId="6" xfId="281" applyFont="1" applyBorder="1" applyAlignment="1">
      <alignment vertical="center"/>
    </xf>
    <xf numFmtId="179" fontId="8" fillId="0" borderId="8" xfId="2" applyNumberFormat="1" applyFont="1" applyBorder="1" applyAlignment="1">
      <alignment vertical="center"/>
    </xf>
    <xf numFmtId="176" fontId="8" fillId="0" borderId="3" xfId="2" applyNumberFormat="1" applyFont="1" applyBorder="1" applyAlignment="1">
      <alignment vertical="center"/>
    </xf>
    <xf numFmtId="179" fontId="8" fillId="0" borderId="3" xfId="2" applyNumberFormat="1" applyFont="1" applyBorder="1" applyAlignment="1">
      <alignment vertical="center"/>
    </xf>
    <xf numFmtId="177" fontId="8" fillId="0" borderId="0" xfId="1" applyNumberFormat="1" applyFont="1" applyAlignment="1">
      <alignment vertical="center"/>
    </xf>
    <xf numFmtId="0" fontId="8" fillId="0" borderId="48" xfId="281" applyFont="1" applyBorder="1" applyAlignment="1">
      <alignment horizontal="center" vertical="center"/>
    </xf>
    <xf numFmtId="215" fontId="8" fillId="0" borderId="0" xfId="2" applyNumberFormat="1" applyFont="1" applyAlignment="1">
      <alignment vertical="center"/>
    </xf>
    <xf numFmtId="0" fontId="8" fillId="0" borderId="43" xfId="281" applyFont="1" applyBorder="1" applyAlignment="1">
      <alignment horizontal="center" vertical="center"/>
    </xf>
    <xf numFmtId="0" fontId="8" fillId="0" borderId="44" xfId="2" applyFont="1" applyBorder="1" applyAlignment="1">
      <alignment vertical="center"/>
    </xf>
    <xf numFmtId="0" fontId="8" fillId="0" borderId="44" xfId="2" applyFont="1" applyBorder="1" applyAlignment="1">
      <alignment horizontal="center" vertical="center"/>
    </xf>
    <xf numFmtId="0" fontId="8" fillId="0" borderId="46" xfId="2" applyFont="1" applyBorder="1" applyAlignment="1">
      <alignment vertical="center"/>
    </xf>
    <xf numFmtId="0" fontId="8" fillId="0" borderId="44" xfId="281" applyFont="1" applyBorder="1" applyAlignment="1">
      <alignment vertical="center"/>
    </xf>
    <xf numFmtId="0" fontId="8" fillId="0" borderId="4" xfId="2" applyFont="1" applyBorder="1" applyAlignment="1">
      <alignment horizontal="center" vertical="center"/>
    </xf>
    <xf numFmtId="189" fontId="8" fillId="0" borderId="3" xfId="2" applyNumberFormat="1" applyFont="1" applyBorder="1" applyAlignment="1">
      <alignment vertical="center"/>
    </xf>
    <xf numFmtId="176" fontId="8" fillId="0" borderId="44" xfId="2" applyNumberFormat="1" applyFont="1" applyBorder="1" applyAlignment="1">
      <alignment vertical="center"/>
    </xf>
    <xf numFmtId="0" fontId="8" fillId="0" borderId="0" xfId="2" applyFont="1" applyAlignment="1">
      <alignment vertical="center" wrapText="1"/>
    </xf>
    <xf numFmtId="0" fontId="8" fillId="0" borderId="51" xfId="281" applyFont="1" applyBorder="1" applyAlignment="1">
      <alignment horizontal="center" vertical="center"/>
    </xf>
    <xf numFmtId="0" fontId="8" fillId="0" borderId="11" xfId="281" applyFont="1" applyBorder="1" applyAlignment="1">
      <alignment horizontal="center" vertical="center"/>
    </xf>
    <xf numFmtId="14" fontId="8" fillId="0" borderId="3" xfId="2" quotePrefix="1" applyNumberFormat="1" applyFont="1" applyBorder="1" applyAlignment="1">
      <alignment vertical="center" wrapText="1"/>
    </xf>
    <xf numFmtId="0" fontId="8" fillId="0" borderId="43" xfId="2" applyFont="1" applyBorder="1" applyAlignment="1">
      <alignment vertical="center"/>
    </xf>
    <xf numFmtId="179" fontId="8" fillId="0" borderId="44" xfId="2" applyNumberFormat="1" applyFont="1" applyBorder="1" applyAlignment="1">
      <alignment vertical="center"/>
    </xf>
    <xf numFmtId="0" fontId="8" fillId="25" borderId="36" xfId="281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26" borderId="38" xfId="2" applyFont="1" applyFill="1" applyBorder="1" applyAlignment="1">
      <alignment horizontal="center" vertical="center"/>
    </xf>
    <xf numFmtId="0" fontId="2" fillId="26" borderId="8" xfId="207" applyFill="1" applyBorder="1" applyAlignment="1">
      <alignment horizontal="center" vertical="center"/>
    </xf>
    <xf numFmtId="0" fontId="8" fillId="25" borderId="39" xfId="281" applyFont="1" applyFill="1" applyBorder="1" applyAlignment="1">
      <alignment horizontal="center" vertical="center"/>
    </xf>
    <xf numFmtId="0" fontId="8" fillId="25" borderId="41" xfId="281" applyFont="1" applyFill="1" applyBorder="1" applyAlignment="1">
      <alignment horizontal="center" vertical="center"/>
    </xf>
    <xf numFmtId="3" fontId="8" fillId="26" borderId="37" xfId="281" applyNumberFormat="1" applyFont="1" applyFill="1" applyBorder="1" applyAlignment="1">
      <alignment horizontal="center" vertical="center"/>
    </xf>
    <xf numFmtId="0" fontId="0" fillId="26" borderId="5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2" xfId="2" applyBorder="1" applyAlignment="1">
      <alignment vertical="center"/>
    </xf>
    <xf numFmtId="0" fontId="7" fillId="0" borderId="6" xfId="2" applyBorder="1" applyAlignment="1">
      <alignment vertical="center"/>
    </xf>
    <xf numFmtId="0" fontId="7" fillId="0" borderId="7" xfId="2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0" fillId="0" borderId="10" xfId="0" applyBorder="1">
      <alignment vertical="center"/>
    </xf>
    <xf numFmtId="0" fontId="8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64" fillId="0" borderId="4" xfId="210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64" fillId="0" borderId="1" xfId="2" applyFont="1" applyBorder="1" applyAlignment="1">
      <alignment horizontal="center" vertical="center"/>
    </xf>
    <xf numFmtId="0" fontId="7" fillId="0" borderId="12" xfId="2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6" xfId="2" applyBorder="1" applyAlignment="1">
      <alignment horizontal="center" vertical="center"/>
    </xf>
    <xf numFmtId="0" fontId="7" fillId="0" borderId="31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64" fillId="0" borderId="4" xfId="2" applyFont="1" applyBorder="1" applyAlignment="1">
      <alignment horizontal="center" vertical="center"/>
    </xf>
    <xf numFmtId="0" fontId="64" fillId="0" borderId="8" xfId="2" applyFont="1" applyBorder="1" applyAlignment="1">
      <alignment horizontal="center" vertical="center"/>
    </xf>
    <xf numFmtId="49" fontId="64" fillId="0" borderId="4" xfId="210" applyNumberFormat="1" applyFont="1" applyBorder="1" applyAlignment="1">
      <alignment horizontal="center" vertical="center" wrapText="1"/>
    </xf>
    <xf numFmtId="49" fontId="64" fillId="0" borderId="8" xfId="210" applyNumberFormat="1" applyFont="1" applyBorder="1" applyAlignment="1">
      <alignment horizontal="center" vertical="center" wrapText="1"/>
    </xf>
    <xf numFmtId="0" fontId="61" fillId="0" borderId="4" xfId="204" applyBorder="1" applyAlignment="1">
      <alignment horizontal="center" vertical="center"/>
    </xf>
    <xf numFmtId="0" fontId="7" fillId="0" borderId="8" xfId="2" applyBorder="1" applyAlignment="1">
      <alignment horizontal="center" vertical="center"/>
    </xf>
    <xf numFmtId="0" fontId="61" fillId="0" borderId="8" xfId="204" applyBorder="1" applyAlignment="1">
      <alignment horizontal="center" vertical="center"/>
    </xf>
    <xf numFmtId="0" fontId="55" fillId="0" borderId="9" xfId="1" applyFont="1" applyBorder="1" applyAlignment="1">
      <alignment horizontal="center" vertical="center"/>
    </xf>
    <xf numFmtId="0" fontId="55" fillId="0" borderId="10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177" fontId="55" fillId="0" borderId="10" xfId="1" applyNumberFormat="1" applyFont="1" applyBorder="1" applyAlignment="1">
      <alignment horizontal="center" vertical="center"/>
    </xf>
  </cellXfs>
  <cellStyles count="292">
    <cellStyle name="１" xfId="4"/>
    <cellStyle name="20% - アクセント 1 2" xfId="5"/>
    <cellStyle name="20% - アクセント 2 2" xfId="6"/>
    <cellStyle name="20% - アクセント 3 2" xfId="7"/>
    <cellStyle name="20% - アクセント 4 2" xfId="8"/>
    <cellStyle name="20% - アクセント 5 2" xfId="9"/>
    <cellStyle name="20% - アクセント 6 2" xfId="10"/>
    <cellStyle name="40% - アクセント 1 2" xfId="11"/>
    <cellStyle name="40% - アクセント 2 2" xfId="12"/>
    <cellStyle name="40% - アクセント 3 2" xfId="13"/>
    <cellStyle name="40% - アクセント 4 2" xfId="14"/>
    <cellStyle name="40% - アクセント 5 2" xfId="15"/>
    <cellStyle name="40% - アクセント 6 2" xfId="16"/>
    <cellStyle name="60% - アクセント 1 2" xfId="17"/>
    <cellStyle name="60% - アクセント 2 2" xfId="18"/>
    <cellStyle name="60% - アクセント 3 2" xfId="19"/>
    <cellStyle name="60% - アクセント 4 2" xfId="20"/>
    <cellStyle name="60% - アクセント 5 2" xfId="21"/>
    <cellStyle name="60% - アクセント 6 2" xfId="22"/>
    <cellStyle name="80" xfId="23"/>
    <cellStyle name="a" xfId="24"/>
    <cellStyle name="a_管渠取付図 (2)" xfId="25"/>
    <cellStyle name="a_集水桝 (2)" xfId="26"/>
    <cellStyle name="a_数量２" xfId="27"/>
    <cellStyle name="a_数量ブロ" xfId="28"/>
    <cellStyle name="a_数量計算" xfId="29"/>
    <cellStyle name="a_数量計新" xfId="30"/>
    <cellStyle name="a_数量総括表" xfId="31"/>
    <cellStyle name="a_切取盛土" xfId="32"/>
    <cellStyle name="a_谷仮設道数量計算" xfId="33"/>
    <cellStyle name="a_土工定規図" xfId="34"/>
    <cellStyle name="a_舗装 (2)" xfId="35"/>
    <cellStyle name="a_宝山迂回路数量計算書" xfId="36"/>
    <cellStyle name="Calc Currency (0)" xfId="37"/>
    <cellStyle name="Calc Currency (0) 2" xfId="38"/>
    <cellStyle name="Calc Currency (0) 3" xfId="39"/>
    <cellStyle name="entry" xfId="40"/>
    <cellStyle name="Header1" xfId="41"/>
    <cellStyle name="Header2" xfId="42"/>
    <cellStyle name="Header2 2" xfId="43"/>
    <cellStyle name="Header2 2 2" xfId="44"/>
    <cellStyle name="Header2 2 2 2" xfId="272"/>
    <cellStyle name="Header2 2 2 3" xfId="282"/>
    <cellStyle name="Header2 2 3" xfId="273"/>
    <cellStyle name="Header2 2 4" xfId="283"/>
    <cellStyle name="Header2 3" xfId="274"/>
    <cellStyle name="Header2 4" xfId="284"/>
    <cellStyle name="ｍ単位" xfId="45"/>
    <cellStyle name="ｍ単位[－]赤表示" xfId="46"/>
    <cellStyle name="Normal_#18-Internet" xfId="47"/>
    <cellStyle name="price" xfId="48"/>
    <cellStyle name="PSChar" xfId="49"/>
    <cellStyle name="PSHeading" xfId="50"/>
    <cellStyle name="revised" xfId="51"/>
    <cellStyle name="section" xfId="52"/>
    <cellStyle name="STYL0 - ｽﾀｲﾙ1" xfId="53"/>
    <cellStyle name="STYL1 - ｽﾀｲﾙ2" xfId="54"/>
    <cellStyle name="STYL2 - ｽﾀｲﾙ3" xfId="55"/>
    <cellStyle name="STYL3 - ｽﾀｲﾙ4" xfId="56"/>
    <cellStyle name="STYL4 - ｽﾀｲﾙ5" xfId="57"/>
    <cellStyle name="STYL5 - ｽﾀｲﾙ6" xfId="58"/>
    <cellStyle name="STYL6 - ｽﾀｲﾙ7" xfId="59"/>
    <cellStyle name="STYL7 - ｽﾀｲﾙ8" xfId="60"/>
    <cellStyle name="subhead" xfId="61"/>
    <cellStyle name="title" xfId="62"/>
    <cellStyle name="TSUIKA" xfId="63"/>
    <cellStyle name="TSUIKA 2" xfId="64"/>
    <cellStyle name="TSUIKA 2 2" xfId="65"/>
    <cellStyle name="TSUIKA 2 2 2" xfId="285"/>
    <cellStyle name="TSUIKA 2 3" xfId="286"/>
    <cellStyle name="TSUIKA 3" xfId="66"/>
    <cellStyle name="TSUIKA 3 2" xfId="287"/>
    <cellStyle name="TSUIKA 4" xfId="288"/>
    <cellStyle name="アクセント 1 2" xfId="67"/>
    <cellStyle name="アクセント 2 2" xfId="68"/>
    <cellStyle name="アクセント 3 2" xfId="69"/>
    <cellStyle name="アクセント 4 2" xfId="70"/>
    <cellStyle name="アクセント 5 2" xfId="71"/>
    <cellStyle name="アクセント 6 2" xfId="72"/>
    <cellStyle name="スタイル桁区切り" xfId="73"/>
    <cellStyle name="セクション" xfId="74"/>
    <cellStyle name="タイトル 2" xfId="75"/>
    <cellStyle name="チェック セル 2" xfId="76"/>
    <cellStyle name="どちらでもない 2" xfId="77"/>
    <cellStyle name="ハイパーリンク 2" xfId="78"/>
    <cellStyle name="メモ 2" xfId="79"/>
    <cellStyle name="メモ 2 2" xfId="80"/>
    <cellStyle name="メモ 2 2 2" xfId="81"/>
    <cellStyle name="メモ 2 2 2 2" xfId="82"/>
    <cellStyle name="メモ 2 2 2 2 2" xfId="214"/>
    <cellStyle name="メモ 2 2 2 3" xfId="215"/>
    <cellStyle name="メモ 2 2 3" xfId="83"/>
    <cellStyle name="メモ 2 2 3 2" xfId="216"/>
    <cellStyle name="メモ 2 2 4" xfId="217"/>
    <cellStyle name="メモ 2 3" xfId="84"/>
    <cellStyle name="メモ 2 3 2" xfId="85"/>
    <cellStyle name="メモ 2 3 2 2" xfId="218"/>
    <cellStyle name="メモ 2 3 3" xfId="219"/>
    <cellStyle name="メモ 2 4" xfId="86"/>
    <cellStyle name="メモ 2 4 2" xfId="220"/>
    <cellStyle name="メモ 2 5" xfId="87"/>
    <cellStyle name="メモ 2 5 2" xfId="221"/>
    <cellStyle name="メモ 2 6" xfId="222"/>
    <cellStyle name="メモ 2 7" xfId="223"/>
    <cellStyle name="メモ 3" xfId="88"/>
    <cellStyle name="メモ 3 2" xfId="89"/>
    <cellStyle name="メモ 3 2 2" xfId="224"/>
    <cellStyle name="メモ 3 3" xfId="225"/>
    <cellStyle name="リンク セル 2" xfId="90"/>
    <cellStyle name="悪い 2" xfId="91"/>
    <cellStyle name="下付" xfId="92"/>
    <cellStyle name="角度入力" xfId="93"/>
    <cellStyle name="角度表示" xfId="94"/>
    <cellStyle name="計算 2" xfId="95"/>
    <cellStyle name="計算 2 2" xfId="96"/>
    <cellStyle name="計算 2 2 2" xfId="97"/>
    <cellStyle name="計算 2 2 2 2" xfId="98"/>
    <cellStyle name="計算 2 2 2 2 2" xfId="226"/>
    <cellStyle name="計算 2 2 2 3" xfId="227"/>
    <cellStyle name="計算 2 2 3" xfId="99"/>
    <cellStyle name="計算 2 2 3 2" xfId="228"/>
    <cellStyle name="計算 2 2 4" xfId="229"/>
    <cellStyle name="計算 2 3" xfId="100"/>
    <cellStyle name="計算 2 3 2" xfId="101"/>
    <cellStyle name="計算 2 3 2 2" xfId="230"/>
    <cellStyle name="計算 2 3 3" xfId="231"/>
    <cellStyle name="計算 2 4" xfId="102"/>
    <cellStyle name="計算 2 4 2" xfId="232"/>
    <cellStyle name="計算 2 5" xfId="233"/>
    <cellStyle name="計算 2 6" xfId="234"/>
    <cellStyle name="警告文 2" xfId="103"/>
    <cellStyle name="桁区切り [0.0]" xfId="104"/>
    <cellStyle name="桁区切り [0.0] 2" xfId="105"/>
    <cellStyle name="桁区切り [0.0] 2 2" xfId="106"/>
    <cellStyle name="桁区切り [0.0] 2 2 2" xfId="235"/>
    <cellStyle name="桁区切り [0.0] 2 3" xfId="236"/>
    <cellStyle name="桁区切り [0.0] 3" xfId="107"/>
    <cellStyle name="桁区切り [0.0] 3 2" xfId="237"/>
    <cellStyle name="桁区切り [0.0] 4" xfId="238"/>
    <cellStyle name="桁区切り [0.0] 5" xfId="239"/>
    <cellStyle name="桁区切り 2" xfId="108"/>
    <cellStyle name="桁区切り 2 2" xfId="109"/>
    <cellStyle name="桁区切り 2 3" xfId="110"/>
    <cellStyle name="桁区切り 2 4" xfId="289"/>
    <cellStyle name="桁区切り 3" xfId="111"/>
    <cellStyle name="桁区切り 4" xfId="112"/>
    <cellStyle name="桁区切り 5" xfId="113"/>
    <cellStyle name="桁区切り 6" xfId="114"/>
    <cellStyle name="桁区切り 7" xfId="115"/>
    <cellStyle name="桁区切り 8" xfId="116"/>
    <cellStyle name="桁区切り 9" xfId="117"/>
    <cellStyle name="見出し 1 2" xfId="118"/>
    <cellStyle name="見出し 2 2" xfId="119"/>
    <cellStyle name="見出し 3 2" xfId="120"/>
    <cellStyle name="見出し 4 2" xfId="121"/>
    <cellStyle name="見出し1" xfId="122"/>
    <cellStyle name="見出し2" xfId="123"/>
    <cellStyle name="見出し3" xfId="124"/>
    <cellStyle name="見積書" xfId="125"/>
    <cellStyle name="集計 2" xfId="126"/>
    <cellStyle name="集計 2 2" xfId="127"/>
    <cellStyle name="集計 2 2 2" xfId="128"/>
    <cellStyle name="集計 2 2 2 2" xfId="129"/>
    <cellStyle name="集計 2 2 2 2 2" xfId="240"/>
    <cellStyle name="集計 2 2 2 3" xfId="241"/>
    <cellStyle name="集計 2 2 3" xfId="130"/>
    <cellStyle name="集計 2 2 3 2" xfId="242"/>
    <cellStyle name="集計 2 2 4" xfId="243"/>
    <cellStyle name="集計 2 3" xfId="131"/>
    <cellStyle name="集計 2 3 2" xfId="132"/>
    <cellStyle name="集計 2 3 2 2" xfId="244"/>
    <cellStyle name="集計 2 3 3" xfId="245"/>
    <cellStyle name="集計 2 4" xfId="133"/>
    <cellStyle name="集計 2 4 2" xfId="246"/>
    <cellStyle name="集計 2 5" xfId="247"/>
    <cellStyle name="集計 2 6" xfId="248"/>
    <cellStyle name="出力 2" xfId="134"/>
    <cellStyle name="出力 2 2" xfId="135"/>
    <cellStyle name="出力 2 2 2" xfId="136"/>
    <cellStyle name="出力 2 2 2 2" xfId="137"/>
    <cellStyle name="出力 2 2 2 2 2" xfId="249"/>
    <cellStyle name="出力 2 2 2 3" xfId="250"/>
    <cellStyle name="出力 2 2 3" xfId="138"/>
    <cellStyle name="出力 2 2 3 2" xfId="251"/>
    <cellStyle name="出力 2 2 4" xfId="252"/>
    <cellStyle name="出力 2 3" xfId="139"/>
    <cellStyle name="出力 2 3 2" xfId="140"/>
    <cellStyle name="出力 2 3 2 2" xfId="253"/>
    <cellStyle name="出力 2 3 3" xfId="254"/>
    <cellStyle name="出力 2 4" xfId="141"/>
    <cellStyle name="出力 2 4 2" xfId="255"/>
    <cellStyle name="出力 2 5" xfId="256"/>
    <cellStyle name="出力 2 6" xfId="257"/>
    <cellStyle name="小数点１" xfId="142"/>
    <cellStyle name="小数点１位" xfId="143"/>
    <cellStyle name="小数点２位" xfId="144"/>
    <cellStyle name="小数点３位" xfId="145"/>
    <cellStyle name="小数点４位" xfId="146"/>
    <cellStyle name="上付" xfId="147"/>
    <cellStyle name="数量" xfId="148"/>
    <cellStyle name="数量0桁" xfId="149"/>
    <cellStyle name="数量1桁" xfId="150"/>
    <cellStyle name="数量1桁 2" xfId="151"/>
    <cellStyle name="数量1桁 2 2" xfId="152"/>
    <cellStyle name="数量1桁 2 2 2" xfId="258"/>
    <cellStyle name="数量1桁 2 3" xfId="259"/>
    <cellStyle name="数量1桁 3" xfId="153"/>
    <cellStyle name="数量1桁 3 2" xfId="260"/>
    <cellStyle name="数量1桁 4" xfId="261"/>
    <cellStyle name="数量1桁 5" xfId="262"/>
    <cellStyle name="数量2桁" xfId="154"/>
    <cellStyle name="数量3桁" xfId="155"/>
    <cellStyle name="数量4桁" xfId="156"/>
    <cellStyle name="数量計算" xfId="157"/>
    <cellStyle name="説明文 2" xfId="158"/>
    <cellStyle name="入力 2" xfId="159"/>
    <cellStyle name="入力 2 2" xfId="160"/>
    <cellStyle name="入力 2 2 2" xfId="161"/>
    <cellStyle name="入力 2 2 2 2" xfId="162"/>
    <cellStyle name="入力 2 2 2 2 2" xfId="263"/>
    <cellStyle name="入力 2 2 2 3" xfId="264"/>
    <cellStyle name="入力 2 2 3" xfId="163"/>
    <cellStyle name="入力 2 2 3 2" xfId="265"/>
    <cellStyle name="入力 2 2 4" xfId="266"/>
    <cellStyle name="入力 2 3" xfId="164"/>
    <cellStyle name="入力 2 3 2" xfId="165"/>
    <cellStyle name="入力 2 3 2 2" xfId="267"/>
    <cellStyle name="入力 2 3 3" xfId="268"/>
    <cellStyle name="入力 2 4" xfId="166"/>
    <cellStyle name="入力 2 4 2" xfId="269"/>
    <cellStyle name="入力 2 5" xfId="270"/>
    <cellStyle name="入力 2 6" xfId="271"/>
    <cellStyle name="入力セル" xfId="167"/>
    <cellStyle name="入力セル　" xfId="168"/>
    <cellStyle name="入力セル_座標逆算" xfId="169"/>
    <cellStyle name="範囲内中央" xfId="170"/>
    <cellStyle name="標準" xfId="0" builtinId="0"/>
    <cellStyle name="標準 10" xfId="171"/>
    <cellStyle name="標準 10 2" xfId="172"/>
    <cellStyle name="標準 10 3" xfId="173"/>
    <cellStyle name="標準 10 3 2" xfId="174"/>
    <cellStyle name="標準 10 3 3" xfId="175"/>
    <cellStyle name="標準 10 4" xfId="176"/>
    <cellStyle name="標準 10 4 2" xfId="177"/>
    <cellStyle name="標準 10 4 3" xfId="178"/>
    <cellStyle name="標準 10 5" xfId="179"/>
    <cellStyle name="標準 10 6" xfId="180"/>
    <cellStyle name="標準 10 7" xfId="181"/>
    <cellStyle name="標準 11" xfId="182"/>
    <cellStyle name="標準 2" xfId="183"/>
    <cellStyle name="標準 2 2" xfId="1"/>
    <cellStyle name="標準 2 3" xfId="184"/>
    <cellStyle name="標準 2 4" xfId="185"/>
    <cellStyle name="標準 2 5" xfId="186"/>
    <cellStyle name="標準 2 6" xfId="187"/>
    <cellStyle name="標準 2 6 2" xfId="188"/>
    <cellStyle name="標準 2 6 2 2" xfId="275"/>
    <cellStyle name="標準 2 6 3" xfId="276"/>
    <cellStyle name="標準 2 7" xfId="290"/>
    <cellStyle name="標準 3" xfId="2"/>
    <cellStyle name="標準 3 2" xfId="189"/>
    <cellStyle name="標準 3 2 2" xfId="190"/>
    <cellStyle name="標準 3 3" xfId="191"/>
    <cellStyle name="標準 4" xfId="192"/>
    <cellStyle name="標準 4 2" xfId="193"/>
    <cellStyle name="標準 4 3" xfId="194"/>
    <cellStyle name="標準 5" xfId="195"/>
    <cellStyle name="標準 5 2" xfId="196"/>
    <cellStyle name="標準 5 3" xfId="197"/>
    <cellStyle name="標準 6" xfId="198"/>
    <cellStyle name="標準 6 2" xfId="199"/>
    <cellStyle name="標準 6 3" xfId="200"/>
    <cellStyle name="標準 7" xfId="201"/>
    <cellStyle name="標準 8" xfId="3"/>
    <cellStyle name="標準 8 2" xfId="202"/>
    <cellStyle name="標準 8 2 3" xfId="291"/>
    <cellStyle name="標準 8 3" xfId="203"/>
    <cellStyle name="標準 9" xfId="204"/>
    <cellStyle name="標準 9 2" xfId="205"/>
    <cellStyle name="標準 9 2 2" xfId="206"/>
    <cellStyle name="標準 9 2 2 2" xfId="277"/>
    <cellStyle name="標準 9 2 3" xfId="278"/>
    <cellStyle name="標準 9 3" xfId="207"/>
    <cellStyle name="標準 9 3 2" xfId="208"/>
    <cellStyle name="標準 9 3 2 2" xfId="279"/>
    <cellStyle name="標準 9 4" xfId="280"/>
    <cellStyle name="標準_橋面防水計算書" xfId="209"/>
    <cellStyle name="標準_書式及び記入例" xfId="281"/>
    <cellStyle name="標準_新湊橋　数量計算書" xfId="210"/>
    <cellStyle name="文字" xfId="211"/>
    <cellStyle name="未定義" xfId="212"/>
    <cellStyle name="良い 2" xfId="2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57151</xdr:rowOff>
    </xdr:from>
    <xdr:to>
      <xdr:col>15</xdr:col>
      <xdr:colOff>909352</xdr:colOff>
      <xdr:row>48</xdr:row>
      <xdr:rowOff>123825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63" t="1069" r="1460" b="21026"/>
        <a:stretch>
          <a:fillRect/>
        </a:stretch>
      </xdr:blipFill>
      <xdr:spPr bwMode="auto">
        <a:xfrm>
          <a:off x="0" y="971551"/>
          <a:ext cx="7510177" cy="10125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381000</xdr:colOff>
      <xdr:row>50</xdr:row>
      <xdr:rowOff>9525</xdr:rowOff>
    </xdr:from>
    <xdr:to>
      <xdr:col>13</xdr:col>
      <xdr:colOff>219075</xdr:colOff>
      <xdr:row>60</xdr:row>
      <xdr:rowOff>85725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577" t="80470" r="27232" b="1354"/>
        <a:stretch>
          <a:fillRect/>
        </a:stretch>
      </xdr:blipFill>
      <xdr:spPr bwMode="auto">
        <a:xfrm>
          <a:off x="2114550" y="11439525"/>
          <a:ext cx="3324225" cy="2362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590550</xdr:colOff>
      <xdr:row>61</xdr:row>
      <xdr:rowOff>123825</xdr:rowOff>
    </xdr:from>
    <xdr:to>
      <xdr:col>14</xdr:col>
      <xdr:colOff>495584</xdr:colOff>
      <xdr:row>88</xdr:row>
      <xdr:rowOff>9525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231" b="46648"/>
        <a:stretch>
          <a:fillRect/>
        </a:stretch>
      </xdr:blipFill>
      <xdr:spPr bwMode="auto">
        <a:xfrm>
          <a:off x="1019175" y="14068425"/>
          <a:ext cx="5353334" cy="6057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98</xdr:row>
      <xdr:rowOff>28575</xdr:rowOff>
    </xdr:from>
    <xdr:to>
      <xdr:col>13</xdr:col>
      <xdr:colOff>619125</xdr:colOff>
      <xdr:row>110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0853" t="55322" r="13884" b="22218"/>
        <a:stretch>
          <a:fillRect/>
        </a:stretch>
      </xdr:blipFill>
      <xdr:spPr bwMode="auto">
        <a:xfrm>
          <a:off x="1876425" y="22431375"/>
          <a:ext cx="4029075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38100</xdr:colOff>
      <xdr:row>89</xdr:row>
      <xdr:rowOff>133350</xdr:rowOff>
    </xdr:from>
    <xdr:to>
      <xdr:col>12</xdr:col>
      <xdr:colOff>0</xdr:colOff>
      <xdr:row>97</xdr:row>
      <xdr:rowOff>66675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2382" t="83771" r="29719" b="1649"/>
        <a:stretch>
          <a:fillRect/>
        </a:stretch>
      </xdr:blipFill>
      <xdr:spPr bwMode="auto">
        <a:xfrm>
          <a:off x="2533650" y="20478750"/>
          <a:ext cx="2028825" cy="1762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161925</xdr:colOff>
      <xdr:row>189</xdr:row>
      <xdr:rowOff>66675</xdr:rowOff>
    </xdr:from>
    <xdr:to>
      <xdr:col>15</xdr:col>
      <xdr:colOff>809625</xdr:colOff>
      <xdr:row>203</xdr:row>
      <xdr:rowOff>57150</xdr:rowOff>
    </xdr:to>
    <xdr:pic>
      <xdr:nvPicPr>
        <xdr:cNvPr id="17" name="Picture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407" t="75838" r="16436" b="1354"/>
        <a:stretch>
          <a:fillRect/>
        </a:stretch>
      </xdr:blipFill>
      <xdr:spPr bwMode="auto">
        <a:xfrm>
          <a:off x="590550" y="44757975"/>
          <a:ext cx="6753225" cy="3724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147</xdr:row>
      <xdr:rowOff>0</xdr:rowOff>
    </xdr:from>
    <xdr:to>
      <xdr:col>15</xdr:col>
      <xdr:colOff>880499</xdr:colOff>
      <xdr:row>187</xdr:row>
      <xdr:rowOff>152400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6164" t="2139" r="12963" b="31020"/>
        <a:stretch>
          <a:fillRect/>
        </a:stretch>
      </xdr:blipFill>
      <xdr:spPr bwMode="auto">
        <a:xfrm>
          <a:off x="161925" y="33832800"/>
          <a:ext cx="7319399" cy="10820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</xdr:row>
      <xdr:rowOff>123825</xdr:rowOff>
    </xdr:from>
    <xdr:to>
      <xdr:col>10</xdr:col>
      <xdr:colOff>657225</xdr:colOff>
      <xdr:row>15</xdr:row>
      <xdr:rowOff>219075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48" t="5128" r="1408" b="-641"/>
        <a:stretch>
          <a:fillRect/>
        </a:stretch>
      </xdr:blipFill>
      <xdr:spPr bwMode="auto">
        <a:xfrm>
          <a:off x="104775" y="581025"/>
          <a:ext cx="63912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581024</xdr:colOff>
      <xdr:row>189</xdr:row>
      <xdr:rowOff>95249</xdr:rowOff>
    </xdr:from>
    <xdr:to>
      <xdr:col>9</xdr:col>
      <xdr:colOff>295276</xdr:colOff>
      <xdr:row>200</xdr:row>
      <xdr:rowOff>146040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52149"/>
        <a:stretch>
          <a:fillRect/>
        </a:stretch>
      </xdr:blipFill>
      <xdr:spPr bwMode="auto">
        <a:xfrm>
          <a:off x="581024" y="43167299"/>
          <a:ext cx="5238752" cy="25653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247</xdr:row>
      <xdr:rowOff>38100</xdr:rowOff>
    </xdr:from>
    <xdr:to>
      <xdr:col>10</xdr:col>
      <xdr:colOff>571995</xdr:colOff>
      <xdr:row>263</xdr:row>
      <xdr:rowOff>2102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868" t="1818" r="1289" b="53973"/>
        <a:stretch>
          <a:fillRect/>
        </a:stretch>
      </xdr:blipFill>
      <xdr:spPr bwMode="auto">
        <a:xfrm>
          <a:off x="247650" y="56368950"/>
          <a:ext cx="6163170" cy="36216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685800</xdr:colOff>
      <xdr:row>264</xdr:row>
      <xdr:rowOff>47625</xdr:rowOff>
    </xdr:from>
    <xdr:to>
      <xdr:col>8</xdr:col>
      <xdr:colOff>19050</xdr:colOff>
      <xdr:row>278</xdr:row>
      <xdr:rowOff>28575</xdr:rowOff>
    </xdr:to>
    <xdr:pic>
      <xdr:nvPicPr>
        <xdr:cNvPr id="17" name="Picture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868" t="60651" r="43511" b="513"/>
        <a:stretch>
          <a:fillRect/>
        </a:stretch>
      </xdr:blipFill>
      <xdr:spPr bwMode="auto">
        <a:xfrm>
          <a:off x="1609725" y="60493275"/>
          <a:ext cx="3419475" cy="3181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533399</xdr:colOff>
      <xdr:row>329</xdr:row>
      <xdr:rowOff>57149</xdr:rowOff>
    </xdr:from>
    <xdr:to>
      <xdr:col>10</xdr:col>
      <xdr:colOff>33563</xdr:colOff>
      <xdr:row>340</xdr:row>
      <xdr:rowOff>142874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3399" y="75114149"/>
          <a:ext cx="5338989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551650</xdr:colOff>
      <xdr:row>297</xdr:row>
      <xdr:rowOff>85725</xdr:rowOff>
    </xdr:from>
    <xdr:to>
      <xdr:col>10</xdr:col>
      <xdr:colOff>81018</xdr:colOff>
      <xdr:row>306</xdr:row>
      <xdr:rowOff>190500</xdr:rowOff>
    </xdr:to>
    <xdr:pic>
      <xdr:nvPicPr>
        <xdr:cNvPr id="19" name="Picture 1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499" b="53860"/>
        <a:stretch>
          <a:fillRect/>
        </a:stretch>
      </xdr:blipFill>
      <xdr:spPr bwMode="auto">
        <a:xfrm>
          <a:off x="551650" y="68056125"/>
          <a:ext cx="5368193" cy="2162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353</xdr:row>
      <xdr:rowOff>142874</xdr:rowOff>
    </xdr:from>
    <xdr:to>
      <xdr:col>10</xdr:col>
      <xdr:colOff>775861</xdr:colOff>
      <xdr:row>386</xdr:row>
      <xdr:rowOff>114300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390" t="1931" r="1541" b="1386"/>
        <a:stretch>
          <a:fillRect/>
        </a:stretch>
      </xdr:blipFill>
      <xdr:spPr bwMode="auto">
        <a:xfrm>
          <a:off x="0" y="80705324"/>
          <a:ext cx="6614686" cy="7515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76201</xdr:colOff>
      <xdr:row>47</xdr:row>
      <xdr:rowOff>95250</xdr:rowOff>
    </xdr:from>
    <xdr:to>
      <xdr:col>10</xdr:col>
      <xdr:colOff>733426</xdr:colOff>
      <xdr:row>71</xdr:row>
      <xdr:rowOff>149647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4106" t="2322" r="2834" b="1448"/>
        <a:stretch>
          <a:fillRect/>
        </a:stretch>
      </xdr:blipFill>
      <xdr:spPr bwMode="auto">
        <a:xfrm>
          <a:off x="76201" y="10839450"/>
          <a:ext cx="6496050" cy="55407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89</xdr:row>
      <xdr:rowOff>66675</xdr:rowOff>
    </xdr:from>
    <xdr:to>
      <xdr:col>10</xdr:col>
      <xdr:colOff>762689</xdr:colOff>
      <xdr:row>115</xdr:row>
      <xdr:rowOff>104775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t="4397" r="1313" b="3426"/>
        <a:stretch>
          <a:fillRect/>
        </a:stretch>
      </xdr:blipFill>
      <xdr:spPr bwMode="auto">
        <a:xfrm>
          <a:off x="0" y="20412075"/>
          <a:ext cx="6601514" cy="598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228</xdr:row>
      <xdr:rowOff>19050</xdr:rowOff>
    </xdr:from>
    <xdr:to>
      <xdr:col>9</xdr:col>
      <xdr:colOff>51789</xdr:colOff>
      <xdr:row>239</xdr:row>
      <xdr:rowOff>121593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9C2A93-1E52-808F-3410-A069F12B1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0575" y="52006500"/>
          <a:ext cx="4785714" cy="261714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141</xdr:row>
      <xdr:rowOff>0</xdr:rowOff>
    </xdr:from>
    <xdr:to>
      <xdr:col>10</xdr:col>
      <xdr:colOff>793558</xdr:colOff>
      <xdr:row>170</xdr:row>
      <xdr:rowOff>13457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9CC898-6864-4AAD-9F14-7722D8BE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050" y="32099250"/>
          <a:ext cx="6613333" cy="6642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9525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600075</xdr:colOff>
      <xdr:row>26</xdr:row>
      <xdr:rowOff>171450</xdr:rowOff>
    </xdr:from>
    <xdr:to>
      <xdr:col>10</xdr:col>
      <xdr:colOff>95250</xdr:colOff>
      <xdr:row>38</xdr:row>
      <xdr:rowOff>32992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76" t="5853" r="2431"/>
        <a:stretch>
          <a:fillRect/>
        </a:stretch>
      </xdr:blipFill>
      <xdr:spPr bwMode="auto">
        <a:xfrm>
          <a:off x="600075" y="6115050"/>
          <a:ext cx="5800725" cy="2604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9525</xdr:colOff>
      <xdr:row>76</xdr:row>
      <xdr:rowOff>9525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9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0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9525</xdr:colOff>
      <xdr:row>80</xdr:row>
      <xdr:rowOff>9525</xdr:rowOff>
    </xdr:to>
    <xdr:sp macro="" textlink="">
      <xdr:nvSpPr>
        <xdr:cNvPr id="19" name="AutoShape 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5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</xdr:colOff>
      <xdr:row>71</xdr:row>
      <xdr:rowOff>9525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0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9525</xdr:colOff>
      <xdr:row>74</xdr:row>
      <xdr:rowOff>9525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916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9525</xdr:colOff>
      <xdr:row>86</xdr:row>
      <xdr:rowOff>9525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73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342901</xdr:colOff>
      <xdr:row>86</xdr:row>
      <xdr:rowOff>219075</xdr:rowOff>
    </xdr:from>
    <xdr:to>
      <xdr:col>10</xdr:col>
      <xdr:colOff>519571</xdr:colOff>
      <xdr:row>98</xdr:row>
      <xdr:rowOff>104775</xdr:rowOff>
    </xdr:to>
    <xdr:pic>
      <xdr:nvPicPr>
        <xdr:cNvPr id="2061" name="Picture 13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1" y="18049875"/>
          <a:ext cx="648222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466725</xdr:colOff>
      <xdr:row>44</xdr:row>
      <xdr:rowOff>123825</xdr:rowOff>
    </xdr:from>
    <xdr:to>
      <xdr:col>10</xdr:col>
      <xdr:colOff>304800</xdr:colOff>
      <xdr:row>68</xdr:row>
      <xdr:rowOff>0</xdr:rowOff>
    </xdr:to>
    <xdr:pic>
      <xdr:nvPicPr>
        <xdr:cNvPr id="2062" name="Picture 14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368" t="3717" r="2184" b="1170"/>
        <a:stretch>
          <a:fillRect/>
        </a:stretch>
      </xdr:blipFill>
      <xdr:spPr bwMode="auto">
        <a:xfrm>
          <a:off x="466725" y="10182225"/>
          <a:ext cx="61436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352425</xdr:colOff>
      <xdr:row>2</xdr:row>
      <xdr:rowOff>0</xdr:rowOff>
    </xdr:from>
    <xdr:to>
      <xdr:col>10</xdr:col>
      <xdr:colOff>575428</xdr:colOff>
      <xdr:row>22</xdr:row>
      <xdr:rowOff>114300</xdr:rowOff>
    </xdr:to>
    <xdr:pic>
      <xdr:nvPicPr>
        <xdr:cNvPr id="2064" name="Picture 16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281" t="1962" b="41251"/>
        <a:stretch>
          <a:fillRect/>
        </a:stretch>
      </xdr:blipFill>
      <xdr:spPr bwMode="auto">
        <a:xfrm>
          <a:off x="352425" y="457200"/>
          <a:ext cx="6528553" cy="468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9525</xdr:colOff>
      <xdr:row>69</xdr:row>
      <xdr:rowOff>9525</xdr:rowOff>
    </xdr:to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0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sp macro="" textlink="">
      <xdr:nvSpPr>
        <xdr:cNvPr id="29" name="AutoShape 3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77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9525</xdr:colOff>
      <xdr:row>120</xdr:row>
      <xdr:rowOff>9525</xdr:rowOff>
    </xdr:to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0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257175</xdr:colOff>
      <xdr:row>102</xdr:row>
      <xdr:rowOff>0</xdr:rowOff>
    </xdr:from>
    <xdr:to>
      <xdr:col>10</xdr:col>
      <xdr:colOff>409575</xdr:colOff>
      <xdr:row>115</xdr:row>
      <xdr:rowOff>9525</xdr:rowOff>
    </xdr:to>
    <xdr:pic>
      <xdr:nvPicPr>
        <xdr:cNvPr id="2067" name="Picture 19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3766" t="8452" r="1661" b="3368"/>
        <a:stretch>
          <a:fillRect/>
        </a:stretch>
      </xdr:blipFill>
      <xdr:spPr bwMode="auto">
        <a:xfrm>
          <a:off x="257175" y="23317200"/>
          <a:ext cx="6457950" cy="2981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9525</xdr:colOff>
      <xdr:row>130</xdr:row>
      <xdr:rowOff>9525</xdr:rowOff>
    </xdr:to>
    <xdr:sp macro="" textlink="">
      <xdr:nvSpPr>
        <xdr:cNvPr id="34" name="AutoShape 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6746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67758</xdr:colOff>
      <xdr:row>133</xdr:row>
      <xdr:rowOff>104774</xdr:rowOff>
    </xdr:from>
    <xdr:to>
      <xdr:col>10</xdr:col>
      <xdr:colOff>616811</xdr:colOff>
      <xdr:row>143</xdr:row>
      <xdr:rowOff>38100</xdr:rowOff>
    </xdr:to>
    <xdr:pic>
      <xdr:nvPicPr>
        <xdr:cNvPr id="2068" name="Picture 20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758" y="30508574"/>
          <a:ext cx="6854603" cy="2219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718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9525</xdr:colOff>
      <xdr:row>243</xdr:row>
      <xdr:rowOff>9525</xdr:rowOff>
    </xdr:to>
    <xdr:sp macro="" textlink="">
      <xdr:nvSpPr>
        <xdr:cNvPr id="37" name="AutoShape 3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314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9525</xdr:colOff>
      <xdr:row>254</xdr:row>
      <xdr:rowOff>9525</xdr:rowOff>
    </xdr:to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3604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9525</xdr:colOff>
      <xdr:row>256</xdr:row>
      <xdr:rowOff>9525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9525</xdr:colOff>
      <xdr:row>146</xdr:row>
      <xdr:rowOff>9525</xdr:rowOff>
    </xdr:to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3375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9525</xdr:colOff>
      <xdr:row>258</xdr:row>
      <xdr:rowOff>9525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9525</xdr:colOff>
      <xdr:row>263</xdr:row>
      <xdr:rowOff>9525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1</xdr:col>
      <xdr:colOff>57150</xdr:colOff>
      <xdr:row>147</xdr:row>
      <xdr:rowOff>66675</xdr:rowOff>
    </xdr:from>
    <xdr:to>
      <xdr:col>8</xdr:col>
      <xdr:colOff>187709</xdr:colOff>
      <xdr:row>171</xdr:row>
      <xdr:rowOff>192573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2265"/>
        <a:stretch>
          <a:fillRect/>
        </a:stretch>
      </xdr:blipFill>
      <xdr:spPr bwMode="auto">
        <a:xfrm>
          <a:off x="923925" y="33670875"/>
          <a:ext cx="4931159" cy="56122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619125</xdr:colOff>
      <xdr:row>172</xdr:row>
      <xdr:rowOff>28575</xdr:rowOff>
    </xdr:from>
    <xdr:to>
      <xdr:col>10</xdr:col>
      <xdr:colOff>600075</xdr:colOff>
      <xdr:row>196</xdr:row>
      <xdr:rowOff>152400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4112" t="653" r="5416" b="3124"/>
        <a:stretch>
          <a:fillRect/>
        </a:stretch>
      </xdr:blipFill>
      <xdr:spPr bwMode="auto">
        <a:xfrm>
          <a:off x="619125" y="39347775"/>
          <a:ext cx="6286500" cy="5610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857250</xdr:colOff>
      <xdr:row>197</xdr:row>
      <xdr:rowOff>104775</xdr:rowOff>
    </xdr:from>
    <xdr:to>
      <xdr:col>8</xdr:col>
      <xdr:colOff>85725</xdr:colOff>
      <xdr:row>214</xdr:row>
      <xdr:rowOff>190500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3316" t="3147" r="6969" b="39801"/>
        <a:stretch>
          <a:fillRect/>
        </a:stretch>
      </xdr:blipFill>
      <xdr:spPr bwMode="auto">
        <a:xfrm>
          <a:off x="857250" y="45138975"/>
          <a:ext cx="4895850" cy="397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215</xdr:row>
      <xdr:rowOff>57150</xdr:rowOff>
    </xdr:from>
    <xdr:to>
      <xdr:col>8</xdr:col>
      <xdr:colOff>247650</xdr:colOff>
      <xdr:row>224</xdr:row>
      <xdr:rowOff>66675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2857" t="2587" r="3738" b="3867"/>
        <a:stretch>
          <a:fillRect/>
        </a:stretch>
      </xdr:blipFill>
      <xdr:spPr bwMode="auto">
        <a:xfrm>
          <a:off x="933450" y="49206150"/>
          <a:ext cx="4981575" cy="2066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409574</xdr:colOff>
      <xdr:row>267</xdr:row>
      <xdr:rowOff>0</xdr:rowOff>
    </xdr:from>
    <xdr:to>
      <xdr:col>8</xdr:col>
      <xdr:colOff>0</xdr:colOff>
      <xdr:row>273</xdr:row>
      <xdr:rowOff>116018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9574" y="60350400"/>
          <a:ext cx="5257801" cy="14876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514350</xdr:colOff>
      <xdr:row>224</xdr:row>
      <xdr:rowOff>133350</xdr:rowOff>
    </xdr:from>
    <xdr:to>
      <xdr:col>7</xdr:col>
      <xdr:colOff>400050</xdr:colOff>
      <xdr:row>239</xdr:row>
      <xdr:rowOff>108143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917" t="4028" r="2097"/>
        <a:stretch>
          <a:fillRect/>
        </a:stretch>
      </xdr:blipFill>
      <xdr:spPr bwMode="auto">
        <a:xfrm>
          <a:off x="1381125" y="51339750"/>
          <a:ext cx="4029075" cy="34037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9525</xdr:colOff>
      <xdr:row>121</xdr:row>
      <xdr:rowOff>9525</xdr:rowOff>
    </xdr:to>
    <xdr:sp macro="" textlink="">
      <xdr:nvSpPr>
        <xdr:cNvPr id="40" name="AutoShape 3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43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sp macro="" textlink="">
      <xdr:nvSpPr>
        <xdr:cNvPr id="41" name="AutoShape 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60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361950</xdr:colOff>
      <xdr:row>244</xdr:row>
      <xdr:rowOff>38100</xdr:rowOff>
    </xdr:from>
    <xdr:to>
      <xdr:col>10</xdr:col>
      <xdr:colOff>44073</xdr:colOff>
      <xdr:row>252</xdr:row>
      <xdr:rowOff>219075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61950" y="55816500"/>
          <a:ext cx="5987673" cy="200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43" name="AutoShape 3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778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44" name="AutoShape 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92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9525</xdr:colOff>
      <xdr:row>276</xdr:row>
      <xdr:rowOff>9525</xdr:rowOff>
    </xdr:to>
    <xdr:sp macro="" textlink="">
      <xdr:nvSpPr>
        <xdr:cNvPr id="45" name="AutoShape 3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92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9525</xdr:colOff>
      <xdr:row>277</xdr:row>
      <xdr:rowOff>9525</xdr:rowOff>
    </xdr:to>
    <xdr:sp macro="" textlink="">
      <xdr:nvSpPr>
        <xdr:cNvPr id="46" name="AutoShape 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9525</xdr:colOff>
      <xdr:row>274</xdr:row>
      <xdr:rowOff>9525</xdr:rowOff>
    </xdr:to>
    <xdr:sp macro="" textlink="">
      <xdr:nvSpPr>
        <xdr:cNvPr id="47" name="AutoShape 3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151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9525</xdr:colOff>
      <xdr:row>275</xdr:row>
      <xdr:rowOff>9525</xdr:rowOff>
    </xdr:to>
    <xdr:sp macro="" textlink="">
      <xdr:nvSpPr>
        <xdr:cNvPr id="48" name="AutoShape 3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53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9525</xdr:colOff>
      <xdr:row>277</xdr:row>
      <xdr:rowOff>9525</xdr:rowOff>
    </xdr:to>
    <xdr:sp macro="" textlink="">
      <xdr:nvSpPr>
        <xdr:cNvPr id="49" name="AutoShape 3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9664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9525</xdr:colOff>
      <xdr:row>279</xdr:row>
      <xdr:rowOff>9525</xdr:rowOff>
    </xdr:to>
    <xdr:sp macro="" textlink="">
      <xdr:nvSpPr>
        <xdr:cNvPr id="50" name="AutoShape 3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0121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9525</xdr:rowOff>
    </xdr:to>
    <xdr:sp macro="" textlink="">
      <xdr:nvSpPr>
        <xdr:cNvPr id="51" name="AutoShape 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9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9525</xdr:colOff>
      <xdr:row>259</xdr:row>
      <xdr:rowOff>9525</xdr:rowOff>
    </xdr:to>
    <xdr:sp macro="" textlink="">
      <xdr:nvSpPr>
        <xdr:cNvPr id="52" name="AutoShape 3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8978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9525</xdr:colOff>
      <xdr:row>261</xdr:row>
      <xdr:rowOff>9525</xdr:rowOff>
    </xdr:to>
    <xdr:sp macro="" textlink="">
      <xdr:nvSpPr>
        <xdr:cNvPr id="53" name="AutoShape 3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9207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200\b\1.V200&#23713;&#26412;\EX\&#20061;&#24230;&#23665;&#35336;&#31639;&#26360;\&#65326;&#65323;&#29992;5.&#35336;&#31639;&#29992;&#12501;&#12449;&#12452;&#12523;\&#12456;&#12463;&#12475;&#12523;\&#65326;&#65319;.372&#21495;&#20096;&#23713;\&#23455;&#26045;&#29992;\11\25\&#23455;&#26045;&#29992;\7.&#35336;&#31639;&#29992;&#12501;&#12449;&#12452;&#12523;\&#12456;&#12463;&#12475;&#12523;\&#65326;&#65319;.&#21521;&#26085;&#24066;&#20844;&#22290;\&#65326;&#19978;&#27969;&#12480;&#12511;&#12540;&#12402;\&#23713;&#26412;\&#35199;&#23470;\&#35336;&#31639;&#26360;&#12288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造成 ・園路"/>
      <sheetName val="休養・遊　　"/>
      <sheetName val="管理・植栽"/>
      <sheetName val=" 植栽"/>
      <sheetName val="造成土量計算 "/>
      <sheetName val="土工集計 1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2"/>
  <sheetViews>
    <sheetView view="pageBreakPreview" topLeftCell="A61" zoomScaleNormal="100" zoomScaleSheetLayoutView="100" workbookViewId="0">
      <selection activeCell="O82" sqref="O82"/>
    </sheetView>
  </sheetViews>
  <sheetFormatPr defaultRowHeight="14.25"/>
  <cols>
    <col min="1" max="1" width="9.7109375" style="52" customWidth="1"/>
    <col min="2" max="4" width="18.7109375" style="52" customWidth="1"/>
    <col min="5" max="5" width="21.7109375" style="52" customWidth="1"/>
    <col min="6" max="6" width="6.42578125" style="52" customWidth="1"/>
    <col min="7" max="9" width="10.7109375" style="52" customWidth="1"/>
    <col min="10" max="10" width="15.7109375" style="52" customWidth="1"/>
    <col min="11" max="247" width="9.140625" style="52"/>
    <col min="248" max="252" width="25.85546875" style="52" customWidth="1"/>
    <col min="253" max="253" width="5.28515625" style="52" customWidth="1"/>
    <col min="254" max="256" width="10.140625" style="52" customWidth="1"/>
    <col min="257" max="257" width="25.85546875" style="52" customWidth="1"/>
    <col min="258" max="503" width="9.140625" style="52"/>
    <col min="504" max="508" width="25.85546875" style="52" customWidth="1"/>
    <col min="509" max="509" width="5.28515625" style="52" customWidth="1"/>
    <col min="510" max="512" width="10.140625" style="52" customWidth="1"/>
    <col min="513" max="513" width="25.85546875" style="52" customWidth="1"/>
    <col min="514" max="759" width="9.140625" style="52"/>
    <col min="760" max="764" width="25.85546875" style="52" customWidth="1"/>
    <col min="765" max="765" width="5.28515625" style="52" customWidth="1"/>
    <col min="766" max="768" width="10.140625" style="52" customWidth="1"/>
    <col min="769" max="769" width="25.85546875" style="52" customWidth="1"/>
    <col min="770" max="1015" width="9.140625" style="52"/>
    <col min="1016" max="1020" width="25.85546875" style="52" customWidth="1"/>
    <col min="1021" max="1021" width="5.28515625" style="52" customWidth="1"/>
    <col min="1022" max="1024" width="10.140625" style="52" customWidth="1"/>
    <col min="1025" max="1025" width="25.85546875" style="52" customWidth="1"/>
    <col min="1026" max="1271" width="9.140625" style="52"/>
    <col min="1272" max="1276" width="25.85546875" style="52" customWidth="1"/>
    <col min="1277" max="1277" width="5.28515625" style="52" customWidth="1"/>
    <col min="1278" max="1280" width="10.140625" style="52" customWidth="1"/>
    <col min="1281" max="1281" width="25.85546875" style="52" customWidth="1"/>
    <col min="1282" max="1527" width="9.140625" style="52"/>
    <col min="1528" max="1532" width="25.85546875" style="52" customWidth="1"/>
    <col min="1533" max="1533" width="5.28515625" style="52" customWidth="1"/>
    <col min="1534" max="1536" width="10.140625" style="52" customWidth="1"/>
    <col min="1537" max="1537" width="25.85546875" style="52" customWidth="1"/>
    <col min="1538" max="1783" width="9.140625" style="52"/>
    <col min="1784" max="1788" width="25.85546875" style="52" customWidth="1"/>
    <col min="1789" max="1789" width="5.28515625" style="52" customWidth="1"/>
    <col min="1790" max="1792" width="10.140625" style="52" customWidth="1"/>
    <col min="1793" max="1793" width="25.85546875" style="52" customWidth="1"/>
    <col min="1794" max="2039" width="9.140625" style="52"/>
    <col min="2040" max="2044" width="25.85546875" style="52" customWidth="1"/>
    <col min="2045" max="2045" width="5.28515625" style="52" customWidth="1"/>
    <col min="2046" max="2048" width="10.140625" style="52" customWidth="1"/>
    <col min="2049" max="2049" width="25.85546875" style="52" customWidth="1"/>
    <col min="2050" max="2295" width="9.140625" style="52"/>
    <col min="2296" max="2300" width="25.85546875" style="52" customWidth="1"/>
    <col min="2301" max="2301" width="5.28515625" style="52" customWidth="1"/>
    <col min="2302" max="2304" width="10.140625" style="52" customWidth="1"/>
    <col min="2305" max="2305" width="25.85546875" style="52" customWidth="1"/>
    <col min="2306" max="2551" width="9.140625" style="52"/>
    <col min="2552" max="2556" width="25.85546875" style="52" customWidth="1"/>
    <col min="2557" max="2557" width="5.28515625" style="52" customWidth="1"/>
    <col min="2558" max="2560" width="10.140625" style="52" customWidth="1"/>
    <col min="2561" max="2561" width="25.85546875" style="52" customWidth="1"/>
    <col min="2562" max="2807" width="9.140625" style="52"/>
    <col min="2808" max="2812" width="25.85546875" style="52" customWidth="1"/>
    <col min="2813" max="2813" width="5.28515625" style="52" customWidth="1"/>
    <col min="2814" max="2816" width="10.140625" style="52" customWidth="1"/>
    <col min="2817" max="2817" width="25.85546875" style="52" customWidth="1"/>
    <col min="2818" max="3063" width="9.140625" style="52"/>
    <col min="3064" max="3068" width="25.85546875" style="52" customWidth="1"/>
    <col min="3069" max="3069" width="5.28515625" style="52" customWidth="1"/>
    <col min="3070" max="3072" width="10.140625" style="52" customWidth="1"/>
    <col min="3073" max="3073" width="25.85546875" style="52" customWidth="1"/>
    <col min="3074" max="3319" width="9.140625" style="52"/>
    <col min="3320" max="3324" width="25.85546875" style="52" customWidth="1"/>
    <col min="3325" max="3325" width="5.28515625" style="52" customWidth="1"/>
    <col min="3326" max="3328" width="10.140625" style="52" customWidth="1"/>
    <col min="3329" max="3329" width="25.85546875" style="52" customWidth="1"/>
    <col min="3330" max="3575" width="9.140625" style="52"/>
    <col min="3576" max="3580" width="25.85546875" style="52" customWidth="1"/>
    <col min="3581" max="3581" width="5.28515625" style="52" customWidth="1"/>
    <col min="3582" max="3584" width="10.140625" style="52" customWidth="1"/>
    <col min="3585" max="3585" width="25.85546875" style="52" customWidth="1"/>
    <col min="3586" max="3831" width="9.140625" style="52"/>
    <col min="3832" max="3836" width="25.85546875" style="52" customWidth="1"/>
    <col min="3837" max="3837" width="5.28515625" style="52" customWidth="1"/>
    <col min="3838" max="3840" width="10.140625" style="52" customWidth="1"/>
    <col min="3841" max="3841" width="25.85546875" style="52" customWidth="1"/>
    <col min="3842" max="4087" width="9.140625" style="52"/>
    <col min="4088" max="4092" width="25.85546875" style="52" customWidth="1"/>
    <col min="4093" max="4093" width="5.28515625" style="52" customWidth="1"/>
    <col min="4094" max="4096" width="10.140625" style="52" customWidth="1"/>
    <col min="4097" max="4097" width="25.85546875" style="52" customWidth="1"/>
    <col min="4098" max="4343" width="9.140625" style="52"/>
    <col min="4344" max="4348" width="25.85546875" style="52" customWidth="1"/>
    <col min="4349" max="4349" width="5.28515625" style="52" customWidth="1"/>
    <col min="4350" max="4352" width="10.140625" style="52" customWidth="1"/>
    <col min="4353" max="4353" width="25.85546875" style="52" customWidth="1"/>
    <col min="4354" max="4599" width="9.140625" style="52"/>
    <col min="4600" max="4604" width="25.85546875" style="52" customWidth="1"/>
    <col min="4605" max="4605" width="5.28515625" style="52" customWidth="1"/>
    <col min="4606" max="4608" width="10.140625" style="52" customWidth="1"/>
    <col min="4609" max="4609" width="25.85546875" style="52" customWidth="1"/>
    <col min="4610" max="4855" width="9.140625" style="52"/>
    <col min="4856" max="4860" width="25.85546875" style="52" customWidth="1"/>
    <col min="4861" max="4861" width="5.28515625" style="52" customWidth="1"/>
    <col min="4862" max="4864" width="10.140625" style="52" customWidth="1"/>
    <col min="4865" max="4865" width="25.85546875" style="52" customWidth="1"/>
    <col min="4866" max="5111" width="9.140625" style="52"/>
    <col min="5112" max="5116" width="25.85546875" style="52" customWidth="1"/>
    <col min="5117" max="5117" width="5.28515625" style="52" customWidth="1"/>
    <col min="5118" max="5120" width="10.140625" style="52" customWidth="1"/>
    <col min="5121" max="5121" width="25.85546875" style="52" customWidth="1"/>
    <col min="5122" max="5367" width="9.140625" style="52"/>
    <col min="5368" max="5372" width="25.85546875" style="52" customWidth="1"/>
    <col min="5373" max="5373" width="5.28515625" style="52" customWidth="1"/>
    <col min="5374" max="5376" width="10.140625" style="52" customWidth="1"/>
    <col min="5377" max="5377" width="25.85546875" style="52" customWidth="1"/>
    <col min="5378" max="5623" width="9.140625" style="52"/>
    <col min="5624" max="5628" width="25.85546875" style="52" customWidth="1"/>
    <col min="5629" max="5629" width="5.28515625" style="52" customWidth="1"/>
    <col min="5630" max="5632" width="10.140625" style="52" customWidth="1"/>
    <col min="5633" max="5633" width="25.85546875" style="52" customWidth="1"/>
    <col min="5634" max="5879" width="9.140625" style="52"/>
    <col min="5880" max="5884" width="25.85546875" style="52" customWidth="1"/>
    <col min="5885" max="5885" width="5.28515625" style="52" customWidth="1"/>
    <col min="5886" max="5888" width="10.140625" style="52" customWidth="1"/>
    <col min="5889" max="5889" width="25.85546875" style="52" customWidth="1"/>
    <col min="5890" max="6135" width="9.140625" style="52"/>
    <col min="6136" max="6140" width="25.85546875" style="52" customWidth="1"/>
    <col min="6141" max="6141" width="5.28515625" style="52" customWidth="1"/>
    <col min="6142" max="6144" width="10.140625" style="52" customWidth="1"/>
    <col min="6145" max="6145" width="25.85546875" style="52" customWidth="1"/>
    <col min="6146" max="6391" width="9.140625" style="52"/>
    <col min="6392" max="6396" width="25.85546875" style="52" customWidth="1"/>
    <col min="6397" max="6397" width="5.28515625" style="52" customWidth="1"/>
    <col min="6398" max="6400" width="10.140625" style="52" customWidth="1"/>
    <col min="6401" max="6401" width="25.85546875" style="52" customWidth="1"/>
    <col min="6402" max="6647" width="9.140625" style="52"/>
    <col min="6648" max="6652" width="25.85546875" style="52" customWidth="1"/>
    <col min="6653" max="6653" width="5.28515625" style="52" customWidth="1"/>
    <col min="6654" max="6656" width="10.140625" style="52" customWidth="1"/>
    <col min="6657" max="6657" width="25.85546875" style="52" customWidth="1"/>
    <col min="6658" max="6903" width="9.140625" style="52"/>
    <col min="6904" max="6908" width="25.85546875" style="52" customWidth="1"/>
    <col min="6909" max="6909" width="5.28515625" style="52" customWidth="1"/>
    <col min="6910" max="6912" width="10.140625" style="52" customWidth="1"/>
    <col min="6913" max="6913" width="25.85546875" style="52" customWidth="1"/>
    <col min="6914" max="7159" width="9.140625" style="52"/>
    <col min="7160" max="7164" width="25.85546875" style="52" customWidth="1"/>
    <col min="7165" max="7165" width="5.28515625" style="52" customWidth="1"/>
    <col min="7166" max="7168" width="10.140625" style="52" customWidth="1"/>
    <col min="7169" max="7169" width="25.85546875" style="52" customWidth="1"/>
    <col min="7170" max="7415" width="9.140625" style="52"/>
    <col min="7416" max="7420" width="25.85546875" style="52" customWidth="1"/>
    <col min="7421" max="7421" width="5.28515625" style="52" customWidth="1"/>
    <col min="7422" max="7424" width="10.140625" style="52" customWidth="1"/>
    <col min="7425" max="7425" width="25.85546875" style="52" customWidth="1"/>
    <col min="7426" max="7671" width="9.140625" style="52"/>
    <col min="7672" max="7676" width="25.85546875" style="52" customWidth="1"/>
    <col min="7677" max="7677" width="5.28515625" style="52" customWidth="1"/>
    <col min="7678" max="7680" width="10.140625" style="52" customWidth="1"/>
    <col min="7681" max="7681" width="25.85546875" style="52" customWidth="1"/>
    <col min="7682" max="7927" width="9.140625" style="52"/>
    <col min="7928" max="7932" width="25.85546875" style="52" customWidth="1"/>
    <col min="7933" max="7933" width="5.28515625" style="52" customWidth="1"/>
    <col min="7934" max="7936" width="10.140625" style="52" customWidth="1"/>
    <col min="7937" max="7937" width="25.85546875" style="52" customWidth="1"/>
    <col min="7938" max="8183" width="9.140625" style="52"/>
    <col min="8184" max="8188" width="25.85546875" style="52" customWidth="1"/>
    <col min="8189" max="8189" width="5.28515625" style="52" customWidth="1"/>
    <col min="8190" max="8192" width="10.140625" style="52" customWidth="1"/>
    <col min="8193" max="8193" width="25.85546875" style="52" customWidth="1"/>
    <col min="8194" max="8439" width="9.140625" style="52"/>
    <col min="8440" max="8444" width="25.85546875" style="52" customWidth="1"/>
    <col min="8445" max="8445" width="5.28515625" style="52" customWidth="1"/>
    <col min="8446" max="8448" width="10.140625" style="52" customWidth="1"/>
    <col min="8449" max="8449" width="25.85546875" style="52" customWidth="1"/>
    <col min="8450" max="8695" width="9.140625" style="52"/>
    <col min="8696" max="8700" width="25.85546875" style="52" customWidth="1"/>
    <col min="8701" max="8701" width="5.28515625" style="52" customWidth="1"/>
    <col min="8702" max="8704" width="10.140625" style="52" customWidth="1"/>
    <col min="8705" max="8705" width="25.85546875" style="52" customWidth="1"/>
    <col min="8706" max="8951" width="9.140625" style="52"/>
    <col min="8952" max="8956" width="25.85546875" style="52" customWidth="1"/>
    <col min="8957" max="8957" width="5.28515625" style="52" customWidth="1"/>
    <col min="8958" max="8960" width="10.140625" style="52" customWidth="1"/>
    <col min="8961" max="8961" width="25.85546875" style="52" customWidth="1"/>
    <col min="8962" max="9207" width="9.140625" style="52"/>
    <col min="9208" max="9212" width="25.85546875" style="52" customWidth="1"/>
    <col min="9213" max="9213" width="5.28515625" style="52" customWidth="1"/>
    <col min="9214" max="9216" width="10.140625" style="52" customWidth="1"/>
    <col min="9217" max="9217" width="25.85546875" style="52" customWidth="1"/>
    <col min="9218" max="9463" width="9.140625" style="52"/>
    <col min="9464" max="9468" width="25.85546875" style="52" customWidth="1"/>
    <col min="9469" max="9469" width="5.28515625" style="52" customWidth="1"/>
    <col min="9470" max="9472" width="10.140625" style="52" customWidth="1"/>
    <col min="9473" max="9473" width="25.85546875" style="52" customWidth="1"/>
    <col min="9474" max="9719" width="9.140625" style="52"/>
    <col min="9720" max="9724" width="25.85546875" style="52" customWidth="1"/>
    <col min="9725" max="9725" width="5.28515625" style="52" customWidth="1"/>
    <col min="9726" max="9728" width="10.140625" style="52" customWidth="1"/>
    <col min="9729" max="9729" width="25.85546875" style="52" customWidth="1"/>
    <col min="9730" max="9975" width="9.140625" style="52"/>
    <col min="9976" max="9980" width="25.85546875" style="52" customWidth="1"/>
    <col min="9981" max="9981" width="5.28515625" style="52" customWidth="1"/>
    <col min="9982" max="9984" width="10.140625" style="52" customWidth="1"/>
    <col min="9985" max="9985" width="25.85546875" style="52" customWidth="1"/>
    <col min="9986" max="10231" width="9.140625" style="52"/>
    <col min="10232" max="10236" width="25.85546875" style="52" customWidth="1"/>
    <col min="10237" max="10237" width="5.28515625" style="52" customWidth="1"/>
    <col min="10238" max="10240" width="10.140625" style="52" customWidth="1"/>
    <col min="10241" max="10241" width="25.85546875" style="52" customWidth="1"/>
    <col min="10242" max="10487" width="9.140625" style="52"/>
    <col min="10488" max="10492" width="25.85546875" style="52" customWidth="1"/>
    <col min="10493" max="10493" width="5.28515625" style="52" customWidth="1"/>
    <col min="10494" max="10496" width="10.140625" style="52" customWidth="1"/>
    <col min="10497" max="10497" width="25.85546875" style="52" customWidth="1"/>
    <col min="10498" max="10743" width="9.140625" style="52"/>
    <col min="10744" max="10748" width="25.85546875" style="52" customWidth="1"/>
    <col min="10749" max="10749" width="5.28515625" style="52" customWidth="1"/>
    <col min="10750" max="10752" width="10.140625" style="52" customWidth="1"/>
    <col min="10753" max="10753" width="25.85546875" style="52" customWidth="1"/>
    <col min="10754" max="10999" width="9.140625" style="52"/>
    <col min="11000" max="11004" width="25.85546875" style="52" customWidth="1"/>
    <col min="11005" max="11005" width="5.28515625" style="52" customWidth="1"/>
    <col min="11006" max="11008" width="10.140625" style="52" customWidth="1"/>
    <col min="11009" max="11009" width="25.85546875" style="52" customWidth="1"/>
    <col min="11010" max="11255" width="9.140625" style="52"/>
    <col min="11256" max="11260" width="25.85546875" style="52" customWidth="1"/>
    <col min="11261" max="11261" width="5.28515625" style="52" customWidth="1"/>
    <col min="11262" max="11264" width="10.140625" style="52" customWidth="1"/>
    <col min="11265" max="11265" width="25.85546875" style="52" customWidth="1"/>
    <col min="11266" max="11511" width="9.140625" style="52"/>
    <col min="11512" max="11516" width="25.85546875" style="52" customWidth="1"/>
    <col min="11517" max="11517" width="5.28515625" style="52" customWidth="1"/>
    <col min="11518" max="11520" width="10.140625" style="52" customWidth="1"/>
    <col min="11521" max="11521" width="25.85546875" style="52" customWidth="1"/>
    <col min="11522" max="11767" width="9.140625" style="52"/>
    <col min="11768" max="11772" width="25.85546875" style="52" customWidth="1"/>
    <col min="11773" max="11773" width="5.28515625" style="52" customWidth="1"/>
    <col min="11774" max="11776" width="10.140625" style="52" customWidth="1"/>
    <col min="11777" max="11777" width="25.85546875" style="52" customWidth="1"/>
    <col min="11778" max="12023" width="9.140625" style="52"/>
    <col min="12024" max="12028" width="25.85546875" style="52" customWidth="1"/>
    <col min="12029" max="12029" width="5.28515625" style="52" customWidth="1"/>
    <col min="12030" max="12032" width="10.140625" style="52" customWidth="1"/>
    <col min="12033" max="12033" width="25.85546875" style="52" customWidth="1"/>
    <col min="12034" max="12279" width="9.140625" style="52"/>
    <col min="12280" max="12284" width="25.85546875" style="52" customWidth="1"/>
    <col min="12285" max="12285" width="5.28515625" style="52" customWidth="1"/>
    <col min="12286" max="12288" width="10.140625" style="52" customWidth="1"/>
    <col min="12289" max="12289" width="25.85546875" style="52" customWidth="1"/>
    <col min="12290" max="12535" width="9.140625" style="52"/>
    <col min="12536" max="12540" width="25.85546875" style="52" customWidth="1"/>
    <col min="12541" max="12541" width="5.28515625" style="52" customWidth="1"/>
    <col min="12542" max="12544" width="10.140625" style="52" customWidth="1"/>
    <col min="12545" max="12545" width="25.85546875" style="52" customWidth="1"/>
    <col min="12546" max="12791" width="9.140625" style="52"/>
    <col min="12792" max="12796" width="25.85546875" style="52" customWidth="1"/>
    <col min="12797" max="12797" width="5.28515625" style="52" customWidth="1"/>
    <col min="12798" max="12800" width="10.140625" style="52" customWidth="1"/>
    <col min="12801" max="12801" width="25.85546875" style="52" customWidth="1"/>
    <col min="12802" max="13047" width="9.140625" style="52"/>
    <col min="13048" max="13052" width="25.85546875" style="52" customWidth="1"/>
    <col min="13053" max="13053" width="5.28515625" style="52" customWidth="1"/>
    <col min="13054" max="13056" width="10.140625" style="52" customWidth="1"/>
    <col min="13057" max="13057" width="25.85546875" style="52" customWidth="1"/>
    <col min="13058" max="13303" width="9.140625" style="52"/>
    <col min="13304" max="13308" width="25.85546875" style="52" customWidth="1"/>
    <col min="13309" max="13309" width="5.28515625" style="52" customWidth="1"/>
    <col min="13310" max="13312" width="10.140625" style="52" customWidth="1"/>
    <col min="13313" max="13313" width="25.85546875" style="52" customWidth="1"/>
    <col min="13314" max="13559" width="9.140625" style="52"/>
    <col min="13560" max="13564" width="25.85546875" style="52" customWidth="1"/>
    <col min="13565" max="13565" width="5.28515625" style="52" customWidth="1"/>
    <col min="13566" max="13568" width="10.140625" style="52" customWidth="1"/>
    <col min="13569" max="13569" width="25.85546875" style="52" customWidth="1"/>
    <col min="13570" max="13815" width="9.140625" style="52"/>
    <col min="13816" max="13820" width="25.85546875" style="52" customWidth="1"/>
    <col min="13821" max="13821" width="5.28515625" style="52" customWidth="1"/>
    <col min="13822" max="13824" width="10.140625" style="52" customWidth="1"/>
    <col min="13825" max="13825" width="25.85546875" style="52" customWidth="1"/>
    <col min="13826" max="14071" width="9.140625" style="52"/>
    <col min="14072" max="14076" width="25.85546875" style="52" customWidth="1"/>
    <col min="14077" max="14077" width="5.28515625" style="52" customWidth="1"/>
    <col min="14078" max="14080" width="10.140625" style="52" customWidth="1"/>
    <col min="14081" max="14081" width="25.85546875" style="52" customWidth="1"/>
    <col min="14082" max="14327" width="9.140625" style="52"/>
    <col min="14328" max="14332" width="25.85546875" style="52" customWidth="1"/>
    <col min="14333" max="14333" width="5.28515625" style="52" customWidth="1"/>
    <col min="14334" max="14336" width="10.140625" style="52" customWidth="1"/>
    <col min="14337" max="14337" width="25.85546875" style="52" customWidth="1"/>
    <col min="14338" max="14583" width="9.140625" style="52"/>
    <col min="14584" max="14588" width="25.85546875" style="52" customWidth="1"/>
    <col min="14589" max="14589" width="5.28515625" style="52" customWidth="1"/>
    <col min="14590" max="14592" width="10.140625" style="52" customWidth="1"/>
    <col min="14593" max="14593" width="25.85546875" style="52" customWidth="1"/>
    <col min="14594" max="14839" width="9.140625" style="52"/>
    <col min="14840" max="14844" width="25.85546875" style="52" customWidth="1"/>
    <col min="14845" max="14845" width="5.28515625" style="52" customWidth="1"/>
    <col min="14846" max="14848" width="10.140625" style="52" customWidth="1"/>
    <col min="14849" max="14849" width="25.85546875" style="52" customWidth="1"/>
    <col min="14850" max="15095" width="9.140625" style="52"/>
    <col min="15096" max="15100" width="25.85546875" style="52" customWidth="1"/>
    <col min="15101" max="15101" width="5.28515625" style="52" customWidth="1"/>
    <col min="15102" max="15104" width="10.140625" style="52" customWidth="1"/>
    <col min="15105" max="15105" width="25.85546875" style="52" customWidth="1"/>
    <col min="15106" max="15351" width="9.140625" style="52"/>
    <col min="15352" max="15356" width="25.85546875" style="52" customWidth="1"/>
    <col min="15357" max="15357" width="5.28515625" style="52" customWidth="1"/>
    <col min="15358" max="15360" width="10.140625" style="52" customWidth="1"/>
    <col min="15361" max="15361" width="25.85546875" style="52" customWidth="1"/>
    <col min="15362" max="15607" width="9.140625" style="52"/>
    <col min="15608" max="15612" width="25.85546875" style="52" customWidth="1"/>
    <col min="15613" max="15613" width="5.28515625" style="52" customWidth="1"/>
    <col min="15614" max="15616" width="10.140625" style="52" customWidth="1"/>
    <col min="15617" max="15617" width="25.85546875" style="52" customWidth="1"/>
    <col min="15618" max="15863" width="9.140625" style="52"/>
    <col min="15864" max="15868" width="25.85546875" style="52" customWidth="1"/>
    <col min="15869" max="15869" width="5.28515625" style="52" customWidth="1"/>
    <col min="15870" max="15872" width="10.140625" style="52" customWidth="1"/>
    <col min="15873" max="15873" width="25.85546875" style="52" customWidth="1"/>
    <col min="15874" max="16119" width="9.140625" style="52"/>
    <col min="16120" max="16124" width="25.85546875" style="52" customWidth="1"/>
    <col min="16125" max="16125" width="5.28515625" style="52" customWidth="1"/>
    <col min="16126" max="16128" width="10.140625" style="52" customWidth="1"/>
    <col min="16129" max="16129" width="25.85546875" style="52" customWidth="1"/>
    <col min="16130" max="16384" width="9.140625" style="52"/>
  </cols>
  <sheetData>
    <row r="1" spans="1:41" ht="18" customHeight="1" thickBot="1">
      <c r="A1" s="51" t="s">
        <v>260</v>
      </c>
    </row>
    <row r="2" spans="1:41" ht="30.6" customHeight="1">
      <c r="A2" s="127" t="s">
        <v>261</v>
      </c>
      <c r="B2" s="128" t="s">
        <v>262</v>
      </c>
      <c r="C2" s="128" t="s">
        <v>263</v>
      </c>
      <c r="D2" s="128" t="s">
        <v>264</v>
      </c>
      <c r="E2" s="129" t="s">
        <v>265</v>
      </c>
      <c r="F2" s="216" t="s">
        <v>266</v>
      </c>
      <c r="G2" s="222" t="s">
        <v>267</v>
      </c>
      <c r="H2" s="223"/>
      <c r="I2" s="218" t="s">
        <v>268</v>
      </c>
      <c r="J2" s="220" t="s">
        <v>334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</row>
    <row r="3" spans="1:41" ht="30.6" customHeight="1">
      <c r="A3" s="131" t="s">
        <v>269</v>
      </c>
      <c r="B3" s="132" t="s">
        <v>270</v>
      </c>
      <c r="C3" s="132" t="s">
        <v>271</v>
      </c>
      <c r="D3" s="132" t="s">
        <v>272</v>
      </c>
      <c r="E3" s="133" t="s">
        <v>273</v>
      </c>
      <c r="F3" s="217"/>
      <c r="G3" s="167" t="s">
        <v>345</v>
      </c>
      <c r="H3" s="166" t="s">
        <v>346</v>
      </c>
      <c r="I3" s="219"/>
      <c r="J3" s="221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</row>
    <row r="4" spans="1:41" ht="30.6" customHeight="1">
      <c r="A4" s="134" t="s">
        <v>274</v>
      </c>
      <c r="B4" s="135" t="s">
        <v>275</v>
      </c>
      <c r="C4" s="135" t="s">
        <v>276</v>
      </c>
      <c r="D4" s="135" t="s">
        <v>277</v>
      </c>
      <c r="E4" s="136" t="s">
        <v>278</v>
      </c>
      <c r="F4" s="137" t="s">
        <v>279</v>
      </c>
      <c r="G4" s="138"/>
      <c r="H4" s="138"/>
      <c r="I4" s="139">
        <f>+'2-1 塗装塗替工（上部工）'!O141</f>
        <v>57.149999999999977</v>
      </c>
      <c r="J4" s="14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</row>
    <row r="5" spans="1:41" ht="30.6" customHeight="1">
      <c r="A5" s="134"/>
      <c r="B5" s="141"/>
      <c r="C5" s="141"/>
      <c r="D5" s="135" t="s">
        <v>277</v>
      </c>
      <c r="E5" s="136" t="s">
        <v>313</v>
      </c>
      <c r="F5" s="137" t="s">
        <v>279</v>
      </c>
      <c r="G5" s="137"/>
      <c r="H5" s="137"/>
      <c r="I5" s="139">
        <f>+I$4</f>
        <v>57.149999999999977</v>
      </c>
      <c r="J5" s="14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</row>
    <row r="6" spans="1:41" ht="30.6" customHeight="1">
      <c r="A6" s="142"/>
      <c r="B6" s="143"/>
      <c r="C6" s="143"/>
      <c r="D6" s="135" t="s">
        <v>280</v>
      </c>
      <c r="E6" s="136" t="s">
        <v>281</v>
      </c>
      <c r="F6" s="137" t="s">
        <v>279</v>
      </c>
      <c r="G6" s="137"/>
      <c r="H6" s="137"/>
      <c r="I6" s="139">
        <f t="shared" ref="I6:I10" si="0">+I$4</f>
        <v>57.149999999999977</v>
      </c>
      <c r="J6" s="14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</row>
    <row r="7" spans="1:41" ht="30.6" customHeight="1">
      <c r="A7" s="142"/>
      <c r="B7" s="143"/>
      <c r="C7" s="143"/>
      <c r="D7" s="135" t="s">
        <v>280</v>
      </c>
      <c r="E7" s="136" t="s">
        <v>282</v>
      </c>
      <c r="F7" s="137" t="s">
        <v>279</v>
      </c>
      <c r="G7" s="137"/>
      <c r="H7" s="137"/>
      <c r="I7" s="139">
        <f t="shared" si="0"/>
        <v>57.149999999999977</v>
      </c>
      <c r="J7" s="14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</row>
    <row r="8" spans="1:41" ht="30.6" customHeight="1">
      <c r="A8" s="142"/>
      <c r="B8" s="143"/>
      <c r="C8" s="143"/>
      <c r="D8" s="144" t="s">
        <v>280</v>
      </c>
      <c r="E8" s="136" t="s">
        <v>282</v>
      </c>
      <c r="F8" s="137" t="s">
        <v>279</v>
      </c>
      <c r="G8" s="137"/>
      <c r="H8" s="137"/>
      <c r="I8" s="139">
        <f t="shared" si="0"/>
        <v>57.149999999999977</v>
      </c>
      <c r="J8" s="14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</row>
    <row r="9" spans="1:41" ht="30.6" customHeight="1">
      <c r="A9" s="142"/>
      <c r="B9" s="143"/>
      <c r="C9" s="143"/>
      <c r="D9" s="144" t="s">
        <v>283</v>
      </c>
      <c r="E9" s="136" t="s">
        <v>284</v>
      </c>
      <c r="F9" s="137" t="s">
        <v>279</v>
      </c>
      <c r="G9" s="137"/>
      <c r="H9" s="137"/>
      <c r="I9" s="139">
        <f t="shared" si="0"/>
        <v>57.149999999999977</v>
      </c>
      <c r="J9" s="14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</row>
    <row r="10" spans="1:41" ht="30.6" customHeight="1">
      <c r="A10" s="142"/>
      <c r="B10" s="143"/>
      <c r="C10" s="143"/>
      <c r="D10" s="144" t="s">
        <v>285</v>
      </c>
      <c r="E10" s="136" t="s">
        <v>286</v>
      </c>
      <c r="F10" s="137" t="s">
        <v>279</v>
      </c>
      <c r="G10" s="137"/>
      <c r="H10" s="137"/>
      <c r="I10" s="139">
        <f t="shared" si="0"/>
        <v>57.149999999999977</v>
      </c>
      <c r="J10" s="14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</row>
    <row r="11" spans="1:41" ht="30.6" customHeight="1">
      <c r="A11" s="142"/>
      <c r="B11" s="143"/>
      <c r="C11" s="143"/>
      <c r="D11" s="144" t="s">
        <v>287</v>
      </c>
      <c r="E11" s="136" t="s">
        <v>288</v>
      </c>
      <c r="F11" s="137" t="s">
        <v>289</v>
      </c>
      <c r="G11" s="137"/>
      <c r="H11" s="137"/>
      <c r="I11" s="139">
        <v>34</v>
      </c>
      <c r="J11" s="14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</row>
    <row r="12" spans="1:41" ht="30.6" customHeight="1">
      <c r="A12" s="142"/>
      <c r="B12" s="143"/>
      <c r="C12" s="138"/>
      <c r="D12" s="138" t="s">
        <v>290</v>
      </c>
      <c r="E12" s="138" t="s">
        <v>291</v>
      </c>
      <c r="F12" s="137" t="s">
        <v>292</v>
      </c>
      <c r="G12" s="138"/>
      <c r="H12" s="138"/>
      <c r="I12" s="145">
        <f>+'2-1 塗装塗替工（上部工）'!P206</f>
        <v>40.1</v>
      </c>
      <c r="J12" s="14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</row>
    <row r="13" spans="1:41" ht="30.6" customHeight="1">
      <c r="A13" s="142"/>
      <c r="B13" s="143"/>
      <c r="C13" s="146"/>
      <c r="D13" s="138" t="s">
        <v>290</v>
      </c>
      <c r="E13" s="146" t="s">
        <v>335</v>
      </c>
      <c r="F13" s="137" t="s">
        <v>292</v>
      </c>
      <c r="G13" s="146"/>
      <c r="H13" s="146"/>
      <c r="I13" s="147">
        <f>+'2-1 塗装塗替工（上部工）'!P208</f>
        <v>43.1</v>
      </c>
      <c r="J13" s="14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</row>
    <row r="14" spans="1:41" ht="30.6" customHeight="1">
      <c r="A14" s="142"/>
      <c r="B14" s="143"/>
      <c r="C14" s="146"/>
      <c r="D14" s="138" t="s">
        <v>290</v>
      </c>
      <c r="E14" s="146" t="s">
        <v>336</v>
      </c>
      <c r="F14" s="137" t="s">
        <v>292</v>
      </c>
      <c r="G14" s="146"/>
      <c r="H14" s="146"/>
      <c r="I14" s="147">
        <f>+'2-1 塗装塗替工（上部工）'!P210</f>
        <v>5.9</v>
      </c>
      <c r="J14" s="14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</row>
    <row r="15" spans="1:41" ht="30.6" customHeight="1">
      <c r="A15" s="142"/>
      <c r="B15" s="143"/>
      <c r="C15" s="146"/>
      <c r="D15" s="146" t="s">
        <v>293</v>
      </c>
      <c r="E15" s="148" t="s">
        <v>294</v>
      </c>
      <c r="F15" s="137" t="s">
        <v>292</v>
      </c>
      <c r="G15" s="146"/>
      <c r="H15" s="146"/>
      <c r="I15" s="147">
        <f>+'2-1 塗装塗替工（上部工）'!P213</f>
        <v>40.1</v>
      </c>
      <c r="J15" s="14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</row>
    <row r="16" spans="1:41" ht="30.6" customHeight="1">
      <c r="A16" s="142"/>
      <c r="B16" s="143"/>
      <c r="C16" s="146"/>
      <c r="D16" s="146" t="s">
        <v>293</v>
      </c>
      <c r="E16" s="148" t="s">
        <v>337</v>
      </c>
      <c r="F16" s="137" t="s">
        <v>292</v>
      </c>
      <c r="G16" s="146"/>
      <c r="H16" s="146"/>
      <c r="I16" s="147">
        <f>+'2-1 塗装塗替工（上部工）'!P215</f>
        <v>43.1</v>
      </c>
      <c r="J16" s="14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</row>
    <row r="17" spans="1:41" ht="30.6" customHeight="1">
      <c r="A17" s="142"/>
      <c r="B17" s="143"/>
      <c r="C17" s="146"/>
      <c r="D17" s="146" t="s">
        <v>293</v>
      </c>
      <c r="E17" s="148" t="s">
        <v>338</v>
      </c>
      <c r="F17" s="137" t="s">
        <v>292</v>
      </c>
      <c r="G17" s="146"/>
      <c r="H17" s="146"/>
      <c r="I17" s="147">
        <f>+'2-1 塗装塗替工（上部工）'!P217</f>
        <v>5.9</v>
      </c>
      <c r="J17" s="14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</row>
    <row r="18" spans="1:41" ht="30.6" customHeight="1">
      <c r="A18" s="142"/>
      <c r="B18" s="143"/>
      <c r="C18" s="146"/>
      <c r="D18" s="146" t="s">
        <v>293</v>
      </c>
      <c r="E18" s="148" t="s">
        <v>339</v>
      </c>
      <c r="F18" s="137" t="s">
        <v>292</v>
      </c>
      <c r="G18" s="146"/>
      <c r="H18" s="146"/>
      <c r="I18" s="147">
        <f>+'2-1 塗装塗替工（上部工）'!P219</f>
        <v>43.1</v>
      </c>
      <c r="J18" s="14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</row>
    <row r="19" spans="1:41" ht="30.6" customHeight="1">
      <c r="A19" s="142"/>
      <c r="B19" s="143"/>
      <c r="C19" s="146"/>
      <c r="D19" s="146" t="s">
        <v>293</v>
      </c>
      <c r="E19" s="148" t="s">
        <v>340</v>
      </c>
      <c r="F19" s="137" t="s">
        <v>292</v>
      </c>
      <c r="G19" s="146"/>
      <c r="H19" s="146"/>
      <c r="I19" s="147">
        <f>+'2-1 塗装塗替工（上部工）'!P221</f>
        <v>5.9</v>
      </c>
      <c r="J19" s="14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</row>
    <row r="20" spans="1:41" ht="30.6" customHeight="1">
      <c r="A20" s="142"/>
      <c r="B20" s="143"/>
      <c r="C20" s="146"/>
      <c r="D20" s="146" t="s">
        <v>293</v>
      </c>
      <c r="E20" s="148" t="s">
        <v>341</v>
      </c>
      <c r="F20" s="137" t="s">
        <v>292</v>
      </c>
      <c r="G20" s="146"/>
      <c r="H20" s="146"/>
      <c r="I20" s="147">
        <f>+'2-1 塗装塗替工（上部工）'!P223</f>
        <v>49.6</v>
      </c>
      <c r="J20" s="14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</row>
    <row r="21" spans="1:41" ht="30.6" customHeight="1">
      <c r="A21" s="142"/>
      <c r="B21" s="141" t="s">
        <v>319</v>
      </c>
      <c r="C21" s="146" t="s">
        <v>312</v>
      </c>
      <c r="D21" s="146" t="s">
        <v>320</v>
      </c>
      <c r="E21" s="148" t="s">
        <v>342</v>
      </c>
      <c r="F21" s="137" t="s">
        <v>295</v>
      </c>
      <c r="G21" s="146"/>
      <c r="H21" s="146"/>
      <c r="I21" s="163">
        <f>+'2-2 補修工'!F30</f>
        <v>4.8999999999999998E-3</v>
      </c>
      <c r="J21" s="14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</row>
    <row r="22" spans="1:41" ht="30.6" customHeight="1">
      <c r="A22" s="142"/>
      <c r="B22" s="141"/>
      <c r="C22" s="146" t="s">
        <v>321</v>
      </c>
      <c r="D22" s="146" t="s">
        <v>424</v>
      </c>
      <c r="E22" s="148" t="s">
        <v>427</v>
      </c>
      <c r="F22" s="137" t="s">
        <v>292</v>
      </c>
      <c r="G22" s="149">
        <f>+'2-2 補修工'!$K$75</f>
        <v>7.5</v>
      </c>
      <c r="H22" s="149">
        <f>+'2-2 補修工'!$K$118</f>
        <v>6.2</v>
      </c>
      <c r="I22" s="149">
        <f>SUM(G22:H22)</f>
        <v>13.7</v>
      </c>
      <c r="J22" s="14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</row>
    <row r="23" spans="1:41" ht="30.6" customHeight="1">
      <c r="A23" s="142"/>
      <c r="B23" s="141"/>
      <c r="C23" s="146"/>
      <c r="D23" s="146" t="s">
        <v>425</v>
      </c>
      <c r="E23" s="148" t="s">
        <v>426</v>
      </c>
      <c r="F23" s="137" t="s">
        <v>292</v>
      </c>
      <c r="G23" s="149">
        <f>+'2-2 補修工'!$K$77</f>
        <v>6.3</v>
      </c>
      <c r="H23" s="149">
        <f>+'2-2 補修工'!$K$120</f>
        <v>5</v>
      </c>
      <c r="I23" s="149">
        <f>SUM(G23:H23)</f>
        <v>11.3</v>
      </c>
      <c r="J23" s="14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</row>
    <row r="24" spans="1:41" ht="30.6" customHeight="1">
      <c r="A24" s="142"/>
      <c r="B24" s="143"/>
      <c r="C24" s="146"/>
      <c r="D24" s="146" t="s">
        <v>322</v>
      </c>
      <c r="E24" s="148"/>
      <c r="F24" s="137" t="s">
        <v>295</v>
      </c>
      <c r="G24" s="187">
        <f>+'2-2 補修工'!K79</f>
        <v>14.5</v>
      </c>
      <c r="H24" s="187">
        <f>+'2-2 補修工'!K122</f>
        <v>13</v>
      </c>
      <c r="I24" s="149">
        <f>SUM(G24:H24)</f>
        <v>27.5</v>
      </c>
      <c r="J24" s="14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</row>
    <row r="25" spans="1:41" ht="30.6" customHeight="1">
      <c r="A25" s="142"/>
      <c r="B25" s="143"/>
      <c r="C25" s="146"/>
      <c r="D25" s="146" t="s">
        <v>323</v>
      </c>
      <c r="E25" s="148"/>
      <c r="F25" s="137" t="s">
        <v>295</v>
      </c>
      <c r="G25" s="187">
        <f>+'2-2 補修工'!K81</f>
        <v>12.5</v>
      </c>
      <c r="H25" s="187">
        <f>+'2-2 補修工'!K126</f>
        <v>11.2</v>
      </c>
      <c r="I25" s="149">
        <f t="shared" ref="I25:I49" si="1">SUM(G25:H25)</f>
        <v>23.7</v>
      </c>
      <c r="J25" s="14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</row>
    <row r="26" spans="1:41" ht="30.6" customHeight="1">
      <c r="A26" s="142"/>
      <c r="B26" s="143"/>
      <c r="C26" s="146"/>
      <c r="D26" s="146" t="s">
        <v>324</v>
      </c>
      <c r="E26" s="148"/>
      <c r="F26" s="137" t="s">
        <v>295</v>
      </c>
      <c r="G26" s="187">
        <f>+'2-2 補修工'!K83</f>
        <v>2</v>
      </c>
      <c r="H26" s="187">
        <f>+'2-2 補修工'!K129</f>
        <v>1.8</v>
      </c>
      <c r="I26" s="149">
        <f t="shared" si="1"/>
        <v>3.8</v>
      </c>
      <c r="J26" s="14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</row>
    <row r="27" spans="1:41" ht="30.6" customHeight="1">
      <c r="A27" s="142"/>
      <c r="B27" s="143"/>
      <c r="C27" s="146"/>
      <c r="D27" s="146" t="s">
        <v>328</v>
      </c>
      <c r="E27" s="148"/>
      <c r="F27" s="137" t="s">
        <v>295</v>
      </c>
      <c r="G27" s="187">
        <f>+'2-2 補修工'!K86</f>
        <v>0.9</v>
      </c>
      <c r="H27" s="187">
        <f>+'2-2 補修工'!K134</f>
        <v>0.7</v>
      </c>
      <c r="I27" s="149">
        <f t="shared" si="1"/>
        <v>1.6</v>
      </c>
      <c r="J27" s="14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</row>
    <row r="28" spans="1:41" ht="30.6" customHeight="1">
      <c r="A28" s="142"/>
      <c r="B28" s="143"/>
      <c r="C28" s="146"/>
      <c r="D28" s="146" t="s">
        <v>307</v>
      </c>
      <c r="E28" s="148" t="s">
        <v>296</v>
      </c>
      <c r="F28" s="137" t="s">
        <v>295</v>
      </c>
      <c r="G28" s="187">
        <f>+数量総括表!G27</f>
        <v>0.9</v>
      </c>
      <c r="H28" s="187">
        <f>+H27</f>
        <v>0.7</v>
      </c>
      <c r="I28" s="149">
        <f t="shared" si="1"/>
        <v>1.6</v>
      </c>
      <c r="J28" s="14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</row>
    <row r="29" spans="1:41" ht="30.6" customHeight="1">
      <c r="A29" s="142"/>
      <c r="B29" s="143"/>
      <c r="C29" s="146"/>
      <c r="D29" s="146" t="s">
        <v>297</v>
      </c>
      <c r="E29" s="148" t="s">
        <v>298</v>
      </c>
      <c r="F29" s="137" t="s">
        <v>299</v>
      </c>
      <c r="G29" s="187">
        <f>+'2-2 補修工'!K87</f>
        <v>2.2999999999999998</v>
      </c>
      <c r="H29" s="187">
        <f>+'2-2 補修工'!K135</f>
        <v>1.8</v>
      </c>
      <c r="I29" s="149">
        <f t="shared" si="1"/>
        <v>4.0999999999999996</v>
      </c>
      <c r="J29" s="14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</row>
    <row r="30" spans="1:41" ht="30.6" customHeight="1">
      <c r="A30" s="142"/>
      <c r="B30" s="143"/>
      <c r="C30" s="146"/>
      <c r="D30" s="146" t="s">
        <v>326</v>
      </c>
      <c r="E30" s="148"/>
      <c r="F30" s="137" t="s">
        <v>292</v>
      </c>
      <c r="G30" s="187">
        <f>+'2-2 補修工'!K174</f>
        <v>3.2</v>
      </c>
      <c r="H30" s="187">
        <f>+'2-2 補修工'!K282</f>
        <v>2.5</v>
      </c>
      <c r="I30" s="149">
        <f t="shared" si="1"/>
        <v>5.7</v>
      </c>
      <c r="J30" s="14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</row>
    <row r="31" spans="1:41" ht="30.6" customHeight="1">
      <c r="A31" s="142"/>
      <c r="B31" s="143"/>
      <c r="C31" s="146"/>
      <c r="D31" s="146" t="s">
        <v>327</v>
      </c>
      <c r="E31" s="148" t="s">
        <v>410</v>
      </c>
      <c r="F31" s="137" t="s">
        <v>292</v>
      </c>
      <c r="G31" s="187">
        <f>+'2-2 補修工'!K174</f>
        <v>3.2</v>
      </c>
      <c r="H31" s="187">
        <f>+'2-2 補修工'!K282</f>
        <v>2.5</v>
      </c>
      <c r="I31" s="149">
        <f t="shared" si="1"/>
        <v>5.7</v>
      </c>
      <c r="J31" s="14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</row>
    <row r="32" spans="1:41" ht="30.6" customHeight="1">
      <c r="A32" s="142"/>
      <c r="B32" s="143"/>
      <c r="C32" s="146"/>
      <c r="D32" s="146" t="s">
        <v>300</v>
      </c>
      <c r="E32" s="148" t="s">
        <v>329</v>
      </c>
      <c r="F32" s="137" t="s">
        <v>301</v>
      </c>
      <c r="G32" s="147">
        <f>+'2-2 補修工'!K176</f>
        <v>30</v>
      </c>
      <c r="H32" s="147">
        <f>+'2-2 補修工'!K284</f>
        <v>24</v>
      </c>
      <c r="I32" s="147">
        <f t="shared" si="1"/>
        <v>54</v>
      </c>
      <c r="J32" s="14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</row>
    <row r="33" spans="1:41" ht="30.6" customHeight="1">
      <c r="A33" s="142"/>
      <c r="B33" s="143"/>
      <c r="C33" s="146"/>
      <c r="D33" s="146" t="s">
        <v>369</v>
      </c>
      <c r="E33" s="146" t="s">
        <v>349</v>
      </c>
      <c r="F33" s="137" t="s">
        <v>289</v>
      </c>
      <c r="G33" s="149">
        <f>+'2-2 補修工'!K178</f>
        <v>3</v>
      </c>
      <c r="H33" s="149">
        <f>+'2-2 補修工'!K286</f>
        <v>2.4</v>
      </c>
      <c r="I33" s="149">
        <f t="shared" si="1"/>
        <v>5.4</v>
      </c>
      <c r="J33" s="14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</row>
    <row r="34" spans="1:41" ht="30.6" customHeight="1">
      <c r="A34" s="142"/>
      <c r="B34" s="143"/>
      <c r="C34" s="146"/>
      <c r="D34" s="146" t="s">
        <v>303</v>
      </c>
      <c r="E34" s="148" t="s">
        <v>332</v>
      </c>
      <c r="F34" s="137" t="s">
        <v>292</v>
      </c>
      <c r="G34" s="149">
        <f>+'2-2 補修工'!K186</f>
        <v>11.5</v>
      </c>
      <c r="H34" s="149">
        <f>+'2-2 補修工'!K294</f>
        <v>9.6</v>
      </c>
      <c r="I34" s="149">
        <f t="shared" si="1"/>
        <v>21.1</v>
      </c>
      <c r="J34" s="14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</row>
    <row r="35" spans="1:41" ht="30.6" customHeight="1">
      <c r="A35" s="142"/>
      <c r="B35" s="143"/>
      <c r="C35" s="146"/>
      <c r="D35" s="146" t="s">
        <v>303</v>
      </c>
      <c r="E35" s="148" t="s">
        <v>333</v>
      </c>
      <c r="F35" s="137" t="s">
        <v>292</v>
      </c>
      <c r="G35" s="149">
        <f>+'2-2 補修工'!K188</f>
        <v>0.9</v>
      </c>
      <c r="H35" s="149">
        <f>+'2-2 補修工'!K296</f>
        <v>0.7</v>
      </c>
      <c r="I35" s="149">
        <f t="shared" si="1"/>
        <v>1.6</v>
      </c>
      <c r="J35" s="14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</row>
    <row r="36" spans="1:41" ht="30.6" customHeight="1">
      <c r="A36" s="142"/>
      <c r="B36" s="143"/>
      <c r="C36" s="146"/>
      <c r="D36" s="146" t="s">
        <v>348</v>
      </c>
      <c r="E36" s="150" t="s">
        <v>343</v>
      </c>
      <c r="F36" s="137" t="s">
        <v>295</v>
      </c>
      <c r="G36" s="149">
        <f>+'2-2 補修工'!K206</f>
        <v>0</v>
      </c>
      <c r="H36" s="149">
        <f>+'2-2 補修工'!K310</f>
        <v>0.1</v>
      </c>
      <c r="I36" s="149">
        <f t="shared" si="1"/>
        <v>0.1</v>
      </c>
      <c r="J36" s="14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</row>
    <row r="37" spans="1:41" ht="30.6" customHeight="1">
      <c r="A37" s="211"/>
      <c r="B37" s="212"/>
      <c r="C37" s="138"/>
      <c r="D37" s="138" t="s">
        <v>347</v>
      </c>
      <c r="E37" s="213" t="s">
        <v>304</v>
      </c>
      <c r="F37" s="137" t="s">
        <v>295</v>
      </c>
      <c r="G37" s="197">
        <f>+'2-2 補修工'!K205</f>
        <v>2.8</v>
      </c>
      <c r="H37" s="197">
        <f>+'2-2 補修工'!K312</f>
        <v>1.9</v>
      </c>
      <c r="I37" s="197">
        <f t="shared" ref="I37:I38" si="2">SUM(G37:H37)</f>
        <v>4.6999999999999993</v>
      </c>
      <c r="J37" s="20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</row>
    <row r="38" spans="1:41" ht="30.6" customHeight="1">
      <c r="A38" s="142"/>
      <c r="B38" s="156"/>
      <c r="C38" s="146"/>
      <c r="D38" s="146" t="s">
        <v>305</v>
      </c>
      <c r="E38" s="148" t="s">
        <v>330</v>
      </c>
      <c r="F38" s="194" t="s">
        <v>299</v>
      </c>
      <c r="G38" s="196">
        <f>+鉄筋量算出根拠!H43/1000</f>
        <v>3.0000000000000001E-3</v>
      </c>
      <c r="H38" s="196">
        <f>+鉄筋量算出根拠!H8/1000</f>
        <v>4.2999999999999997E-2</v>
      </c>
      <c r="I38" s="196">
        <f t="shared" si="2"/>
        <v>4.5999999999999999E-2</v>
      </c>
      <c r="J38" s="14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</row>
    <row r="39" spans="1:41" ht="30.6" customHeight="1" thickBot="1">
      <c r="A39" s="214"/>
      <c r="B39" s="206"/>
      <c r="C39" s="203"/>
      <c r="D39" s="203" t="s">
        <v>305</v>
      </c>
      <c r="E39" s="190" t="s">
        <v>331</v>
      </c>
      <c r="F39" s="204" t="s">
        <v>299</v>
      </c>
      <c r="G39" s="215">
        <f>+鉄筋量算出根拠!H45/1000</f>
        <v>0.152</v>
      </c>
      <c r="H39" s="215">
        <f>+鉄筋量算出根拠!H10/1000</f>
        <v>0.122</v>
      </c>
      <c r="I39" s="215">
        <f t="shared" si="1"/>
        <v>0.27400000000000002</v>
      </c>
      <c r="J39" s="151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</row>
    <row r="40" spans="1:41" ht="30.6" customHeight="1">
      <c r="A40" s="152" t="s">
        <v>274</v>
      </c>
      <c r="B40" s="141" t="s">
        <v>319</v>
      </c>
      <c r="C40" s="146" t="s">
        <v>344</v>
      </c>
      <c r="D40" s="146" t="s">
        <v>404</v>
      </c>
      <c r="E40" s="148"/>
      <c r="F40" s="194" t="s">
        <v>295</v>
      </c>
      <c r="G40" s="149">
        <v>0</v>
      </c>
      <c r="H40" s="149">
        <f>+'2-2 補修工'!K137</f>
        <v>0.1</v>
      </c>
      <c r="I40" s="149">
        <f t="shared" si="1"/>
        <v>0.1</v>
      </c>
      <c r="J40" s="14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</row>
    <row r="41" spans="1:41" ht="30.6" customHeight="1">
      <c r="A41" s="152"/>
      <c r="B41" s="141"/>
      <c r="C41" s="146"/>
      <c r="D41" s="146" t="s">
        <v>322</v>
      </c>
      <c r="E41" s="148"/>
      <c r="F41" s="137" t="s">
        <v>295</v>
      </c>
      <c r="G41" s="187">
        <f>+'2-2 補修工'!K97</f>
        <v>0</v>
      </c>
      <c r="H41" s="187">
        <f>+'2-2 補修工'!K124</f>
        <v>3.5</v>
      </c>
      <c r="I41" s="149">
        <f>SUM(G41:H41)</f>
        <v>3.5</v>
      </c>
      <c r="J41" s="14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</row>
    <row r="42" spans="1:41" ht="30.6" customHeight="1">
      <c r="A42" s="152"/>
      <c r="B42" s="141"/>
      <c r="C42" s="146"/>
      <c r="D42" s="146" t="s">
        <v>323</v>
      </c>
      <c r="E42" s="148"/>
      <c r="F42" s="137" t="s">
        <v>295</v>
      </c>
      <c r="G42" s="187">
        <v>0</v>
      </c>
      <c r="H42" s="187">
        <f>+'2-2 補修工'!K127</f>
        <v>2.1</v>
      </c>
      <c r="I42" s="149">
        <f t="shared" ref="I42:I44" si="3">SUM(G42:H42)</f>
        <v>2.1</v>
      </c>
      <c r="J42" s="14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</row>
    <row r="43" spans="1:41" ht="30.6" customHeight="1">
      <c r="A43" s="152"/>
      <c r="B43" s="141"/>
      <c r="C43" s="146"/>
      <c r="D43" s="146" t="s">
        <v>324</v>
      </c>
      <c r="E43" s="148"/>
      <c r="F43" s="137" t="s">
        <v>295</v>
      </c>
      <c r="G43" s="187">
        <v>0</v>
      </c>
      <c r="H43" s="187">
        <f>+'2-2 補修工'!K131</f>
        <v>1.4</v>
      </c>
      <c r="I43" s="149">
        <f t="shared" si="3"/>
        <v>1.4</v>
      </c>
      <c r="J43" s="14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</row>
    <row r="44" spans="1:41" ht="30.6" customHeight="1">
      <c r="A44" s="152"/>
      <c r="B44" s="141"/>
      <c r="C44" s="146"/>
      <c r="D44" s="146" t="s">
        <v>325</v>
      </c>
      <c r="E44" s="148"/>
      <c r="F44" s="137" t="s">
        <v>299</v>
      </c>
      <c r="G44" s="187">
        <v>0</v>
      </c>
      <c r="H44" s="187">
        <f>+'2-2 補修工'!K132</f>
        <v>2.5</v>
      </c>
      <c r="I44" s="149">
        <f t="shared" si="3"/>
        <v>2.5</v>
      </c>
      <c r="J44" s="14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</row>
    <row r="45" spans="1:41" ht="30.6" customHeight="1">
      <c r="A45" s="152"/>
      <c r="B45" s="141"/>
      <c r="C45" s="146"/>
      <c r="D45" s="146" t="s">
        <v>371</v>
      </c>
      <c r="E45" s="148"/>
      <c r="F45" s="194" t="s">
        <v>428</v>
      </c>
      <c r="G45" s="149">
        <f>+'2-2 補修工'!K210</f>
        <v>4.5</v>
      </c>
      <c r="H45" s="149">
        <v>0</v>
      </c>
      <c r="I45" s="149">
        <f t="shared" si="1"/>
        <v>4.5</v>
      </c>
      <c r="J45" s="14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</row>
    <row r="46" spans="1:41" ht="30.6" customHeight="1">
      <c r="A46" s="134"/>
      <c r="B46" s="138"/>
      <c r="C46" s="146"/>
      <c r="D46" s="146" t="s">
        <v>371</v>
      </c>
      <c r="E46" s="148"/>
      <c r="F46" s="137" t="s">
        <v>295</v>
      </c>
      <c r="G46" s="196">
        <f>+'2-2 補修工'!K211</f>
        <v>0.05</v>
      </c>
      <c r="H46" s="149">
        <v>0</v>
      </c>
      <c r="I46" s="196">
        <f t="shared" si="1"/>
        <v>0.05</v>
      </c>
      <c r="J46" s="14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</row>
    <row r="47" spans="1:41" ht="30.6" customHeight="1">
      <c r="A47" s="154"/>
      <c r="B47" s="155"/>
      <c r="C47" s="146"/>
      <c r="D47" s="146" t="s">
        <v>326</v>
      </c>
      <c r="E47" s="148"/>
      <c r="F47" s="137" t="s">
        <v>292</v>
      </c>
      <c r="G47" s="149">
        <f>+'2-2 補修工'!K213</f>
        <v>4.9000000000000004</v>
      </c>
      <c r="H47" s="149">
        <f>+'2-2 補修工'!K316</f>
        <v>3.6</v>
      </c>
      <c r="I47" s="149">
        <f t="shared" si="1"/>
        <v>8.5</v>
      </c>
      <c r="J47" s="14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</row>
    <row r="48" spans="1:41" ht="30.6" customHeight="1">
      <c r="A48" s="142"/>
      <c r="B48" s="156"/>
      <c r="C48" s="146"/>
      <c r="D48" s="146" t="s">
        <v>327</v>
      </c>
      <c r="E48" s="148" t="s">
        <v>410</v>
      </c>
      <c r="F48" s="137" t="s">
        <v>292</v>
      </c>
      <c r="G48" s="187">
        <f>+'2-2 補修工'!K213</f>
        <v>4.9000000000000004</v>
      </c>
      <c r="H48" s="187">
        <f>+'2-2 補修工'!K316</f>
        <v>3.6</v>
      </c>
      <c r="I48" s="149">
        <f t="shared" si="1"/>
        <v>8.5</v>
      </c>
      <c r="J48" s="14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</row>
    <row r="49" spans="1:41" ht="30.6" customHeight="1">
      <c r="A49" s="152"/>
      <c r="B49" s="146"/>
      <c r="C49" s="146"/>
      <c r="D49" s="146" t="s">
        <v>300</v>
      </c>
      <c r="E49" s="148" t="s">
        <v>329</v>
      </c>
      <c r="F49" s="137" t="s">
        <v>301</v>
      </c>
      <c r="G49" s="169">
        <f>+'2-2 補修工'!K215</f>
        <v>30</v>
      </c>
      <c r="H49" s="169">
        <f>+'2-2 補修工'!K318</f>
        <v>24</v>
      </c>
      <c r="I49" s="147">
        <f t="shared" si="1"/>
        <v>54</v>
      </c>
      <c r="J49" s="14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</row>
    <row r="50" spans="1:41" ht="30.6" customHeight="1">
      <c r="A50" s="152"/>
      <c r="B50" s="146"/>
      <c r="C50" s="146"/>
      <c r="D50" s="146" t="s">
        <v>369</v>
      </c>
      <c r="E50" s="146" t="s">
        <v>349</v>
      </c>
      <c r="F50" s="137" t="s">
        <v>289</v>
      </c>
      <c r="G50" s="149">
        <f>+'2-2 補修工'!K217</f>
        <v>4.8</v>
      </c>
      <c r="H50" s="149">
        <f>+'2-2 補修工'!K320</f>
        <v>2.4</v>
      </c>
      <c r="I50" s="149">
        <f t="shared" ref="I50:I53" si="4">SUM(G50:H50)</f>
        <v>7.1999999999999993</v>
      </c>
      <c r="J50" s="14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</row>
    <row r="51" spans="1:41" ht="30.6" customHeight="1">
      <c r="A51" s="142"/>
      <c r="B51" s="143"/>
      <c r="C51" s="146"/>
      <c r="D51" s="146" t="s">
        <v>303</v>
      </c>
      <c r="E51" s="148" t="s">
        <v>332</v>
      </c>
      <c r="F51" s="137" t="s">
        <v>292</v>
      </c>
      <c r="G51" s="149">
        <f>+'2-2 補修工'!K226</f>
        <v>6.6999999999999993</v>
      </c>
      <c r="H51" s="149">
        <f>+'2-2 補修工'!K328</f>
        <v>4.3</v>
      </c>
      <c r="I51" s="149">
        <f t="shared" si="4"/>
        <v>11</v>
      </c>
      <c r="J51" s="14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</row>
    <row r="52" spans="1:41" ht="30.6" customHeight="1">
      <c r="A52" s="157"/>
      <c r="B52" s="143"/>
      <c r="C52" s="146"/>
      <c r="D52" s="146" t="s">
        <v>348</v>
      </c>
      <c r="E52" s="150" t="s">
        <v>343</v>
      </c>
      <c r="F52" s="137" t="s">
        <v>295</v>
      </c>
      <c r="G52" s="149">
        <f>+'2-2 補修工'!K261</f>
        <v>0</v>
      </c>
      <c r="H52" s="149">
        <f>+'2-2 補修工'!K344</f>
        <v>0.1</v>
      </c>
      <c r="I52" s="149">
        <f t="shared" si="4"/>
        <v>0.1</v>
      </c>
      <c r="J52" s="14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</row>
    <row r="53" spans="1:41" ht="30.6" customHeight="1">
      <c r="A53" s="157"/>
      <c r="B53" s="143"/>
      <c r="C53" s="146"/>
      <c r="D53" s="146" t="s">
        <v>347</v>
      </c>
      <c r="E53" s="150" t="s">
        <v>304</v>
      </c>
      <c r="F53" s="137" t="s">
        <v>295</v>
      </c>
      <c r="G53" s="149">
        <f>+'2-2 補修工'!K244</f>
        <v>1.6</v>
      </c>
      <c r="H53" s="149">
        <f>+'2-2 補修工'!K346</f>
        <v>1.2</v>
      </c>
      <c r="I53" s="149">
        <f t="shared" si="4"/>
        <v>2.8</v>
      </c>
      <c r="J53" s="14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</row>
    <row r="54" spans="1:41" ht="30.6" customHeight="1">
      <c r="A54" s="157"/>
      <c r="B54" s="146"/>
      <c r="C54" s="146"/>
      <c r="D54" s="146" t="s">
        <v>305</v>
      </c>
      <c r="E54" s="148" t="s">
        <v>330</v>
      </c>
      <c r="F54" s="137" t="s">
        <v>299</v>
      </c>
      <c r="G54" s="196">
        <f>+鉄筋量算出根拠!H63/1000</f>
        <v>0.09</v>
      </c>
      <c r="H54" s="196">
        <f>+鉄筋量算出根拠!H22/1000</f>
        <v>6.8000000000000005E-2</v>
      </c>
      <c r="I54" s="196">
        <f t="shared" ref="I54:I55" si="5">SUM(G54:H54)</f>
        <v>0.158</v>
      </c>
      <c r="J54" s="14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</row>
    <row r="55" spans="1:41" ht="30.6" customHeight="1">
      <c r="A55" s="157"/>
      <c r="B55" s="138"/>
      <c r="C55" s="146"/>
      <c r="D55" s="146" t="s">
        <v>305</v>
      </c>
      <c r="E55" s="148" t="s">
        <v>331</v>
      </c>
      <c r="F55" s="137" t="s">
        <v>299</v>
      </c>
      <c r="G55" s="196">
        <f>+鉄筋量算出根拠!H64/1000</f>
        <v>6.0999999999999999E-2</v>
      </c>
      <c r="H55" s="196">
        <f>+鉄筋量算出根拠!H23/1000</f>
        <v>4.4999999999999998E-2</v>
      </c>
      <c r="I55" s="196">
        <f t="shared" si="5"/>
        <v>0.106</v>
      </c>
      <c r="J55" s="14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</row>
    <row r="56" spans="1:41" ht="30.6" customHeight="1">
      <c r="A56" s="142"/>
      <c r="B56" s="138"/>
      <c r="C56" s="138"/>
      <c r="D56" s="158" t="s">
        <v>466</v>
      </c>
      <c r="E56" s="138"/>
      <c r="F56" s="137" t="s">
        <v>350</v>
      </c>
      <c r="G56" s="149">
        <f>+'2-2 補修工'!K390</f>
        <v>6.8</v>
      </c>
      <c r="H56" s="149">
        <v>0</v>
      </c>
      <c r="I56" s="149">
        <f>SUM(G56:H56)</f>
        <v>6.8</v>
      </c>
      <c r="J56" s="16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</row>
    <row r="57" spans="1:41" ht="30.6" customHeight="1">
      <c r="A57" s="157"/>
      <c r="B57" s="146" t="s">
        <v>409</v>
      </c>
      <c r="C57" s="148" t="s">
        <v>351</v>
      </c>
      <c r="D57" s="161"/>
      <c r="E57" s="146"/>
      <c r="F57" s="137" t="s">
        <v>311</v>
      </c>
      <c r="G57" s="149">
        <f>+'2-4．橋梁付属物工'!K41</f>
        <v>4.5</v>
      </c>
      <c r="H57" s="148">
        <f>+'2-4．橋梁付属物工'!K43</f>
        <v>3.7</v>
      </c>
      <c r="I57" s="149">
        <f>SUM(G57:H57)</f>
        <v>8.1999999999999993</v>
      </c>
      <c r="J57" s="164" t="s">
        <v>406</v>
      </c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</row>
    <row r="58" spans="1:41" ht="30.6" customHeight="1">
      <c r="A58" s="157"/>
      <c r="B58" s="146"/>
      <c r="C58" s="146" t="s">
        <v>352</v>
      </c>
      <c r="D58" s="144" t="s">
        <v>361</v>
      </c>
      <c r="E58" s="138" t="s">
        <v>362</v>
      </c>
      <c r="F58" s="194" t="s">
        <v>279</v>
      </c>
      <c r="G58" s="136"/>
      <c r="H58" s="136"/>
      <c r="I58" s="197">
        <f>+'2-4．橋梁付属物工'!K78</f>
        <v>0.08</v>
      </c>
      <c r="J58" s="159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</row>
    <row r="59" spans="1:41" ht="30.6" customHeight="1">
      <c r="A59" s="157"/>
      <c r="B59" s="146"/>
      <c r="C59" s="148"/>
      <c r="D59" s="144" t="s">
        <v>363</v>
      </c>
      <c r="E59" s="138" t="s">
        <v>370</v>
      </c>
      <c r="F59" s="137" t="s">
        <v>301</v>
      </c>
      <c r="G59" s="136"/>
      <c r="H59" s="136"/>
      <c r="I59" s="145">
        <f>+'2-4．橋梁付属物工'!K80</f>
        <v>3</v>
      </c>
      <c r="J59" s="159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</row>
    <row r="60" spans="1:41" ht="30.6" customHeight="1">
      <c r="A60" s="157"/>
      <c r="B60" s="146"/>
      <c r="C60" s="146"/>
      <c r="D60" s="195" t="s">
        <v>353</v>
      </c>
      <c r="E60" s="146" t="s">
        <v>366</v>
      </c>
      <c r="F60" s="194" t="s">
        <v>306</v>
      </c>
      <c r="G60" s="162"/>
      <c r="H60" s="162"/>
      <c r="I60" s="149">
        <f>+'2-4．橋梁付属物工'!K73</f>
        <v>2.59</v>
      </c>
      <c r="J60" s="159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</row>
    <row r="61" spans="1:41" ht="30.6" customHeight="1">
      <c r="A61" s="157"/>
      <c r="B61" s="138"/>
      <c r="C61" s="138"/>
      <c r="D61" s="195" t="s">
        <v>353</v>
      </c>
      <c r="E61" s="146" t="s">
        <v>366</v>
      </c>
      <c r="F61" s="137" t="s">
        <v>302</v>
      </c>
      <c r="G61" s="136"/>
      <c r="H61" s="136"/>
      <c r="I61" s="145">
        <f>+'2-4．橋梁付属物工'!K74</f>
        <v>1</v>
      </c>
      <c r="J61" s="164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</row>
    <row r="62" spans="1:41" ht="30.6" customHeight="1">
      <c r="A62" s="157"/>
      <c r="B62" s="138"/>
      <c r="C62" s="138"/>
      <c r="D62" s="144" t="s">
        <v>364</v>
      </c>
      <c r="E62" s="136" t="s">
        <v>365</v>
      </c>
      <c r="F62" s="137" t="s">
        <v>309</v>
      </c>
      <c r="G62" s="136"/>
      <c r="H62" s="136"/>
      <c r="I62" s="145">
        <f>+'2-4．橋梁付属物工'!K76</f>
        <v>3</v>
      </c>
      <c r="J62" s="164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</row>
    <row r="63" spans="1:41" ht="30.6" customHeight="1">
      <c r="A63" s="157"/>
      <c r="B63" s="138"/>
      <c r="C63" s="138"/>
      <c r="D63" s="144" t="s">
        <v>354</v>
      </c>
      <c r="E63" s="138" t="s">
        <v>355</v>
      </c>
      <c r="F63" s="137" t="s">
        <v>308</v>
      </c>
      <c r="G63" s="136"/>
      <c r="H63" s="136"/>
      <c r="I63" s="192">
        <f>+支持金物算出根拠!I5/1000</f>
        <v>8.0000000000000002E-3</v>
      </c>
      <c r="J63" s="159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</row>
    <row r="64" spans="1:41" ht="30.6" customHeight="1">
      <c r="A64" s="157"/>
      <c r="B64" s="138"/>
      <c r="C64" s="138"/>
      <c r="D64" s="144" t="s">
        <v>354</v>
      </c>
      <c r="E64" s="138" t="s">
        <v>356</v>
      </c>
      <c r="F64" s="137" t="s">
        <v>308</v>
      </c>
      <c r="G64" s="136"/>
      <c r="H64" s="136"/>
      <c r="I64" s="192">
        <f>+支持金物算出根拠!I6/1000</f>
        <v>2E-3</v>
      </c>
      <c r="J64" s="159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</row>
    <row r="65" spans="1:41" ht="30.6" customHeight="1">
      <c r="A65" s="157"/>
      <c r="B65" s="138"/>
      <c r="C65" s="146"/>
      <c r="D65" s="144" t="s">
        <v>354</v>
      </c>
      <c r="E65" s="138" t="s">
        <v>357</v>
      </c>
      <c r="F65" s="137" t="s">
        <v>302</v>
      </c>
      <c r="G65" s="136"/>
      <c r="H65" s="136"/>
      <c r="I65" s="170">
        <f>+支持金物算出根拠!F7</f>
        <v>12</v>
      </c>
      <c r="J65" s="16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</row>
    <row r="66" spans="1:41" ht="30.6" customHeight="1">
      <c r="A66" s="142"/>
      <c r="B66" s="138"/>
      <c r="C66" s="146"/>
      <c r="D66" s="144" t="s">
        <v>354</v>
      </c>
      <c r="E66" s="138" t="s">
        <v>358</v>
      </c>
      <c r="F66" s="137" t="s">
        <v>309</v>
      </c>
      <c r="G66" s="136"/>
      <c r="H66" s="136"/>
      <c r="I66" s="170">
        <f>+支持金物算出根拠!F8</f>
        <v>12</v>
      </c>
      <c r="J66" s="159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</row>
    <row r="67" spans="1:41" ht="30.6" customHeight="1">
      <c r="A67" s="142"/>
      <c r="B67" s="138"/>
      <c r="C67" s="146"/>
      <c r="D67" s="144" t="s">
        <v>354</v>
      </c>
      <c r="E67" s="138" t="s">
        <v>359</v>
      </c>
      <c r="F67" s="137" t="s">
        <v>310</v>
      </c>
      <c r="G67" s="136"/>
      <c r="H67" s="136"/>
      <c r="I67" s="170">
        <f>+支持金物算出根拠!F9</f>
        <v>24</v>
      </c>
      <c r="J67" s="16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</row>
    <row r="68" spans="1:41" ht="30.6" customHeight="1">
      <c r="A68" s="142"/>
      <c r="B68" s="138"/>
      <c r="C68" s="138"/>
      <c r="D68" s="144" t="s">
        <v>354</v>
      </c>
      <c r="E68" s="138" t="s">
        <v>360</v>
      </c>
      <c r="F68" s="137" t="s">
        <v>302</v>
      </c>
      <c r="G68" s="136"/>
      <c r="H68" s="136"/>
      <c r="I68" s="170">
        <f>+支持金物算出根拠!F10</f>
        <v>12</v>
      </c>
      <c r="J68" s="16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</row>
    <row r="69" spans="1:41" ht="30.6" customHeight="1">
      <c r="A69" s="142"/>
      <c r="B69" s="138"/>
      <c r="C69" s="138"/>
      <c r="D69" s="144" t="s">
        <v>354</v>
      </c>
      <c r="E69" s="138" t="s">
        <v>358</v>
      </c>
      <c r="F69" s="137" t="s">
        <v>309</v>
      </c>
      <c r="G69" s="136"/>
      <c r="H69" s="136"/>
      <c r="I69" s="170">
        <f>+支持金物算出根拠!F11</f>
        <v>12</v>
      </c>
      <c r="J69" s="16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</row>
    <row r="70" spans="1:41" ht="30.6" customHeight="1">
      <c r="A70" s="142"/>
      <c r="B70" s="138"/>
      <c r="C70" s="138"/>
      <c r="D70" s="144" t="s">
        <v>354</v>
      </c>
      <c r="E70" s="138" t="s">
        <v>359</v>
      </c>
      <c r="F70" s="137" t="s">
        <v>310</v>
      </c>
      <c r="G70" s="136"/>
      <c r="H70" s="136"/>
      <c r="I70" s="170">
        <f>+支持金物算出根拠!F12</f>
        <v>24</v>
      </c>
      <c r="J70" s="16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</row>
    <row r="71" spans="1:41" ht="30.6" customHeight="1">
      <c r="A71" s="134"/>
      <c r="B71" s="138"/>
      <c r="C71" s="138" t="s">
        <v>435</v>
      </c>
      <c r="D71" s="138" t="s">
        <v>372</v>
      </c>
      <c r="E71" s="138" t="s">
        <v>371</v>
      </c>
      <c r="F71" s="137" t="s">
        <v>428</v>
      </c>
      <c r="G71" s="136"/>
      <c r="H71" s="136"/>
      <c r="I71" s="208">
        <f>+'2-4．橋梁付属物工'!K119</f>
        <v>9.2799999999999994</v>
      </c>
      <c r="J71" s="16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</row>
    <row r="72" spans="1:41" ht="30.6" customHeight="1">
      <c r="A72" s="142"/>
      <c r="B72" s="138"/>
      <c r="C72" s="138"/>
      <c r="D72" s="138"/>
      <c r="E72" s="138" t="s">
        <v>371</v>
      </c>
      <c r="F72" s="207" t="s">
        <v>295</v>
      </c>
      <c r="G72" s="136"/>
      <c r="H72" s="136"/>
      <c r="I72" s="197">
        <f>+'2-4．橋梁付属物工'!K120</f>
        <v>0.1</v>
      </c>
      <c r="J72" s="16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</row>
    <row r="73" spans="1:41" ht="30.6" customHeight="1">
      <c r="A73" s="142"/>
      <c r="B73" s="138"/>
      <c r="C73" s="138"/>
      <c r="D73" s="138" t="s">
        <v>374</v>
      </c>
      <c r="E73" s="138" t="s">
        <v>375</v>
      </c>
      <c r="F73" s="137" t="s">
        <v>295</v>
      </c>
      <c r="G73" s="136"/>
      <c r="H73" s="136"/>
      <c r="I73" s="197">
        <f>+'2-4．橋梁付属物工'!K123</f>
        <v>1</v>
      </c>
      <c r="J73" s="16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</row>
    <row r="74" spans="1:41" ht="30.6" customHeight="1" thickBot="1">
      <c r="A74" s="214"/>
      <c r="B74" s="203"/>
      <c r="C74" s="203"/>
      <c r="D74" s="189" t="s">
        <v>376</v>
      </c>
      <c r="E74" s="203" t="s">
        <v>376</v>
      </c>
      <c r="F74" s="204" t="s">
        <v>279</v>
      </c>
      <c r="G74" s="190"/>
      <c r="H74" s="190"/>
      <c r="I74" s="209">
        <f>+'2-4．橋梁付属物工'!K125</f>
        <v>1</v>
      </c>
      <c r="J74" s="205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</row>
    <row r="75" spans="1:41" ht="30.6" customHeight="1">
      <c r="A75" s="157"/>
      <c r="B75" s="146"/>
      <c r="C75" s="146" t="s">
        <v>400</v>
      </c>
      <c r="D75" s="146" t="s">
        <v>401</v>
      </c>
      <c r="E75" s="148"/>
      <c r="F75" s="194" t="s">
        <v>299</v>
      </c>
      <c r="G75" s="146"/>
      <c r="H75" s="146"/>
      <c r="I75" s="149">
        <f>+'2-4．橋梁付属物工'!K145/1000</f>
        <v>0.26350000000000001</v>
      </c>
      <c r="J75" s="14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</row>
    <row r="76" spans="1:41" ht="30.6" customHeight="1">
      <c r="A76" s="152"/>
      <c r="B76" s="146"/>
      <c r="C76" s="146"/>
      <c r="D76" s="146" t="s">
        <v>402</v>
      </c>
      <c r="E76" s="146" t="s">
        <v>390</v>
      </c>
      <c r="F76" s="194" t="s">
        <v>295</v>
      </c>
      <c r="G76" s="146"/>
      <c r="H76" s="146"/>
      <c r="I76" s="168">
        <f>+'2-4．橋梁付属物工'!K243</f>
        <v>0.54</v>
      </c>
      <c r="J76" s="14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</row>
    <row r="77" spans="1:41" ht="30.6" customHeight="1">
      <c r="A77" s="142"/>
      <c r="B77" s="138"/>
      <c r="C77" s="138"/>
      <c r="D77" s="146" t="s">
        <v>402</v>
      </c>
      <c r="E77" s="136" t="s">
        <v>392</v>
      </c>
      <c r="F77" s="137" t="s">
        <v>299</v>
      </c>
      <c r="G77" s="136"/>
      <c r="H77" s="136"/>
      <c r="I77" s="171">
        <f>+仮設材算出根拠!I7/1000</f>
        <v>7.0999999999999994E-2</v>
      </c>
      <c r="J77" s="172" t="s">
        <v>391</v>
      </c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</row>
    <row r="78" spans="1:41" ht="30.6" customHeight="1">
      <c r="A78" s="142"/>
      <c r="B78" s="138"/>
      <c r="C78" s="138"/>
      <c r="D78" s="146" t="s">
        <v>402</v>
      </c>
      <c r="E78" s="136" t="s">
        <v>393</v>
      </c>
      <c r="F78" s="137" t="s">
        <v>302</v>
      </c>
      <c r="G78" s="136"/>
      <c r="H78" s="136"/>
      <c r="I78" s="170">
        <f>+仮設材算出根拠!I10</f>
        <v>24</v>
      </c>
      <c r="J78" s="16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</row>
    <row r="79" spans="1:41" ht="30.6" customHeight="1">
      <c r="A79" s="142"/>
      <c r="B79" s="138"/>
      <c r="C79" s="138"/>
      <c r="D79" s="146" t="s">
        <v>402</v>
      </c>
      <c r="E79" s="136" t="s">
        <v>394</v>
      </c>
      <c r="F79" s="137" t="s">
        <v>301</v>
      </c>
      <c r="G79" s="138"/>
      <c r="H79" s="138"/>
      <c r="I79" s="170">
        <f>+仮設材算出根拠!I11</f>
        <v>72</v>
      </c>
      <c r="J79" s="16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</row>
    <row r="80" spans="1:41" ht="30.6" customHeight="1">
      <c r="A80" s="134"/>
      <c r="B80" s="138"/>
      <c r="C80" s="138"/>
      <c r="D80" s="138" t="s">
        <v>402</v>
      </c>
      <c r="E80" s="136" t="s">
        <v>395</v>
      </c>
      <c r="F80" s="137" t="s">
        <v>309</v>
      </c>
      <c r="G80" s="138"/>
      <c r="H80" s="138"/>
      <c r="I80" s="170">
        <f>+'2-4．橋梁付属物工'!K256</f>
        <v>5</v>
      </c>
      <c r="J80" s="16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</row>
    <row r="81" spans="1:41" ht="30.6" customHeight="1">
      <c r="A81" s="152"/>
      <c r="B81" s="146"/>
      <c r="C81" s="146"/>
      <c r="D81" s="146" t="s">
        <v>402</v>
      </c>
      <c r="E81" s="148" t="s">
        <v>396</v>
      </c>
      <c r="F81" s="194" t="s">
        <v>299</v>
      </c>
      <c r="G81" s="146"/>
      <c r="H81" s="146"/>
      <c r="I81" s="168">
        <f>+'2-4．橋梁付属物工'!K258</f>
        <v>0.04</v>
      </c>
      <c r="J81" s="159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</row>
    <row r="82" spans="1:41" ht="30.6" customHeight="1">
      <c r="A82" s="134"/>
      <c r="B82" s="138"/>
      <c r="C82" s="138"/>
      <c r="D82" s="138" t="s">
        <v>402</v>
      </c>
      <c r="E82" s="136" t="s">
        <v>413</v>
      </c>
      <c r="F82" s="137" t="s">
        <v>414</v>
      </c>
      <c r="G82" s="138"/>
      <c r="H82" s="138"/>
      <c r="I82" s="197">
        <f>+'2-4．橋梁付属物工'!K261</f>
        <v>1</v>
      </c>
      <c r="J82" s="16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</row>
    <row r="83" spans="1:41" ht="30.6" customHeight="1">
      <c r="A83" s="152"/>
      <c r="B83" s="146"/>
      <c r="C83" s="146"/>
      <c r="D83" s="138" t="s">
        <v>402</v>
      </c>
      <c r="E83" s="136" t="s">
        <v>397</v>
      </c>
      <c r="F83" s="137" t="s">
        <v>295</v>
      </c>
      <c r="G83" s="146"/>
      <c r="H83" s="146"/>
      <c r="I83" s="196">
        <f>+'2-4．橋梁付属物工'!K263</f>
        <v>0.49</v>
      </c>
      <c r="J83" s="159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</row>
    <row r="84" spans="1:41" ht="30.6" customHeight="1">
      <c r="A84" s="152"/>
      <c r="B84" s="146"/>
      <c r="C84" s="146"/>
      <c r="D84" s="146" t="s">
        <v>402</v>
      </c>
      <c r="E84" s="148" t="s">
        <v>398</v>
      </c>
      <c r="F84" s="194" t="s">
        <v>295</v>
      </c>
      <c r="G84" s="146"/>
      <c r="H84" s="146"/>
      <c r="I84" s="196">
        <f>+'2-4．橋梁付属物工'!K266</f>
        <v>0.05</v>
      </c>
      <c r="J84" s="159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</row>
    <row r="85" spans="1:41" ht="30.6" customHeight="1">
      <c r="A85" s="165"/>
      <c r="B85" s="153"/>
      <c r="C85" s="153"/>
      <c r="D85" s="146" t="s">
        <v>402</v>
      </c>
      <c r="E85" s="136" t="s">
        <v>399</v>
      </c>
      <c r="F85" s="137" t="s">
        <v>299</v>
      </c>
      <c r="G85" s="138"/>
      <c r="H85" s="138"/>
      <c r="I85" s="198">
        <f>+鉄筋量算出根拠!H74/1000</f>
        <v>1.9E-2</v>
      </c>
      <c r="J85" s="16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</row>
    <row r="86" spans="1:41" ht="30.6" customHeight="1">
      <c r="A86" s="142"/>
      <c r="B86" s="135"/>
      <c r="C86" s="138"/>
      <c r="D86" s="146" t="s">
        <v>402</v>
      </c>
      <c r="E86" s="146" t="s">
        <v>380</v>
      </c>
      <c r="F86" s="194" t="s">
        <v>385</v>
      </c>
      <c r="G86" s="146"/>
      <c r="H86" s="146"/>
      <c r="I86" s="169">
        <f>+'2-4．橋梁付属物工'!K277</f>
        <v>2</v>
      </c>
      <c r="J86" s="164" t="s">
        <v>382</v>
      </c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</row>
    <row r="87" spans="1:41" ht="30.6" customHeight="1">
      <c r="A87" s="157"/>
      <c r="B87" s="141"/>
      <c r="C87" s="146"/>
      <c r="D87" s="146" t="s">
        <v>402</v>
      </c>
      <c r="E87" s="146" t="s">
        <v>380</v>
      </c>
      <c r="F87" s="137" t="s">
        <v>385</v>
      </c>
      <c r="G87" s="136"/>
      <c r="H87" s="136"/>
      <c r="I87" s="170">
        <f>+'2-4．橋梁付属物工'!K279</f>
        <v>1</v>
      </c>
      <c r="J87" s="164" t="s">
        <v>383</v>
      </c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</row>
    <row r="88" spans="1:41" ht="30.6" customHeight="1" thickBot="1">
      <c r="A88" s="202"/>
      <c r="B88" s="206"/>
      <c r="C88" s="203"/>
      <c r="D88" s="203" t="s">
        <v>402</v>
      </c>
      <c r="E88" s="189" t="s">
        <v>381</v>
      </c>
      <c r="F88" s="204" t="s">
        <v>385</v>
      </c>
      <c r="G88" s="190"/>
      <c r="H88" s="190"/>
      <c r="I88" s="188">
        <f>+'2-4．橋梁付属物工'!K281</f>
        <v>2</v>
      </c>
      <c r="J88" s="193" t="s">
        <v>384</v>
      </c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</row>
    <row r="89" spans="1:41">
      <c r="A89" s="54"/>
      <c r="B89" s="54"/>
      <c r="C89" s="54"/>
      <c r="D89" s="54"/>
      <c r="E89" s="54"/>
      <c r="F89" s="54"/>
      <c r="G89" s="54"/>
      <c r="H89" s="54"/>
      <c r="I89" s="54"/>
      <c r="J89" s="54"/>
    </row>
    <row r="90" spans="1:41">
      <c r="A90" s="54"/>
      <c r="B90" s="54"/>
      <c r="C90" s="54"/>
      <c r="D90" s="54"/>
      <c r="E90" s="54"/>
      <c r="F90" s="54"/>
      <c r="G90" s="54"/>
      <c r="H90" s="54"/>
      <c r="I90" s="54"/>
      <c r="J90" s="54"/>
    </row>
    <row r="91" spans="1:41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spans="1:41">
      <c r="A92" s="54"/>
      <c r="B92" s="54"/>
      <c r="C92" s="54"/>
      <c r="D92" s="54"/>
      <c r="E92" s="54"/>
      <c r="F92" s="54"/>
      <c r="G92" s="54"/>
      <c r="H92" s="54"/>
      <c r="I92" s="54"/>
      <c r="J92" s="54"/>
    </row>
  </sheetData>
  <mergeCells count="4">
    <mergeCell ref="F2:F3"/>
    <mergeCell ref="I2:I3"/>
    <mergeCell ref="J2:J3"/>
    <mergeCell ref="G2:H2"/>
  </mergeCells>
  <phoneticPr fontId="5"/>
  <printOptions horizontalCentered="1"/>
  <pageMargins left="0.9055118110236221" right="0.35433070866141736" top="0.98425196850393704" bottom="0.47244094488188981" header="0.31496062992125984" footer="0.31496062992125984"/>
  <pageSetup paperSize="8" scale="95" orientation="portrait" r:id="rId1"/>
  <rowBreaks count="2" manualBreakCount="2">
    <brk id="39" min="1" max="9" man="1"/>
    <brk id="7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3"/>
  <sheetViews>
    <sheetView showGridLines="0" view="pageBreakPreview" zoomScaleNormal="100" zoomScaleSheetLayoutView="100" workbookViewId="0">
      <selection activeCell="U219" sqref="U219"/>
    </sheetView>
  </sheetViews>
  <sheetFormatPr defaultColWidth="6.42578125" defaultRowHeight="21" customHeight="1"/>
  <cols>
    <col min="1" max="1" width="2.7109375" style="5" customWidth="1"/>
    <col min="2" max="2" width="4.7109375" style="5" customWidth="1"/>
    <col min="3" max="3" width="19.5703125" style="2" customWidth="1"/>
    <col min="4" max="4" width="8.7109375" style="31" customWidth="1"/>
    <col min="5" max="5" width="2.7109375" style="2" customWidth="1"/>
    <col min="6" max="6" width="8.7109375" style="31" customWidth="1"/>
    <col min="7" max="7" width="2.7109375" style="31" customWidth="1"/>
    <col min="8" max="8" width="8.7109375" style="31" customWidth="1"/>
    <col min="9" max="12" width="2.7109375" style="2" customWidth="1"/>
    <col min="13" max="14" width="9.85546875" style="31" customWidth="1"/>
    <col min="15" max="15" width="9.85546875" style="2" customWidth="1"/>
    <col min="16" max="16" width="16.7109375" style="5" customWidth="1"/>
    <col min="17" max="16384" width="6.42578125" style="5"/>
  </cols>
  <sheetData>
    <row r="1" spans="1:4" s="2" customFormat="1" ht="18" customHeight="1">
      <c r="A1" s="1" t="s">
        <v>0</v>
      </c>
      <c r="C1" s="3"/>
    </row>
    <row r="2" spans="1:4" s="2" customFormat="1" ht="18" customHeight="1">
      <c r="A2" s="4" t="s">
        <v>178</v>
      </c>
      <c r="C2" s="3"/>
    </row>
    <row r="3" spans="1:4" s="2" customFormat="1" ht="18" customHeight="1">
      <c r="A3" s="6" t="s">
        <v>180</v>
      </c>
      <c r="B3" s="5"/>
      <c r="C3" s="3"/>
    </row>
    <row r="4" spans="1:4" s="2" customFormat="1" ht="18" customHeight="1">
      <c r="B4" s="6"/>
      <c r="C4" s="5"/>
      <c r="D4" s="3"/>
    </row>
    <row r="5" spans="1:4" s="2" customFormat="1" ht="18" customHeight="1">
      <c r="B5" s="6"/>
      <c r="C5" s="5"/>
      <c r="D5" s="3"/>
    </row>
    <row r="6" spans="1:4" s="2" customFormat="1" ht="18" customHeight="1">
      <c r="B6" s="6"/>
      <c r="C6" s="5"/>
      <c r="D6" s="3"/>
    </row>
    <row r="7" spans="1:4" s="2" customFormat="1" ht="18" customHeight="1">
      <c r="B7" s="6"/>
      <c r="C7" s="5"/>
      <c r="D7" s="3"/>
    </row>
    <row r="8" spans="1:4" s="2" customFormat="1" ht="18" customHeight="1">
      <c r="B8" s="6"/>
      <c r="C8" s="5"/>
      <c r="D8" s="3"/>
    </row>
    <row r="9" spans="1:4" s="2" customFormat="1" ht="18" customHeight="1">
      <c r="B9" s="6"/>
      <c r="C9" s="5"/>
      <c r="D9" s="3"/>
    </row>
    <row r="10" spans="1:4" s="2" customFormat="1" ht="18" customHeight="1">
      <c r="B10" s="6"/>
      <c r="C10" s="5"/>
      <c r="D10" s="3"/>
    </row>
    <row r="11" spans="1:4" s="2" customFormat="1" ht="18" customHeight="1">
      <c r="B11" s="6"/>
      <c r="C11" s="5"/>
      <c r="D11" s="3"/>
    </row>
    <row r="12" spans="1:4" s="2" customFormat="1" ht="18" customHeight="1">
      <c r="B12" s="6"/>
      <c r="C12" s="5"/>
      <c r="D12" s="3"/>
    </row>
    <row r="13" spans="1:4" s="2" customFormat="1" ht="18" customHeight="1">
      <c r="B13" s="6"/>
      <c r="C13" s="5"/>
      <c r="D13" s="3"/>
    </row>
    <row r="14" spans="1:4" s="2" customFormat="1" ht="18" customHeight="1">
      <c r="B14" s="6"/>
      <c r="C14" s="5"/>
      <c r="D14" s="3"/>
    </row>
    <row r="15" spans="1:4" s="2" customFormat="1" ht="18" customHeight="1">
      <c r="B15" s="6"/>
      <c r="C15" s="5"/>
      <c r="D15" s="3"/>
    </row>
    <row r="16" spans="1:4" s="2" customFormat="1" ht="18" customHeight="1">
      <c r="B16" s="6"/>
      <c r="C16" s="5"/>
      <c r="D16" s="3"/>
    </row>
    <row r="17" spans="2:4" s="2" customFormat="1" ht="18" customHeight="1">
      <c r="B17" s="6"/>
      <c r="C17" s="5"/>
      <c r="D17" s="3"/>
    </row>
    <row r="18" spans="2:4" s="2" customFormat="1" ht="18" customHeight="1">
      <c r="B18" s="6"/>
      <c r="C18" s="5"/>
      <c r="D18" s="3"/>
    </row>
    <row r="19" spans="2:4" s="2" customFormat="1" ht="18" customHeight="1">
      <c r="B19" s="6"/>
      <c r="C19" s="5"/>
      <c r="D19" s="3"/>
    </row>
    <row r="20" spans="2:4" s="2" customFormat="1" ht="18" customHeight="1">
      <c r="B20" s="6"/>
      <c r="C20" s="5"/>
      <c r="D20" s="3"/>
    </row>
    <row r="21" spans="2:4" s="2" customFormat="1" ht="18" customHeight="1">
      <c r="B21" s="6"/>
      <c r="C21" s="5"/>
      <c r="D21" s="3"/>
    </row>
    <row r="22" spans="2:4" s="2" customFormat="1" ht="18" customHeight="1">
      <c r="B22" s="6"/>
      <c r="C22" s="5"/>
      <c r="D22" s="3"/>
    </row>
    <row r="23" spans="2:4" s="2" customFormat="1" ht="18" customHeight="1">
      <c r="B23" s="6"/>
      <c r="C23" s="5"/>
      <c r="D23" s="3"/>
    </row>
    <row r="24" spans="2:4" s="2" customFormat="1" ht="18" customHeight="1">
      <c r="B24" s="6"/>
      <c r="C24" s="5"/>
      <c r="D24" s="3"/>
    </row>
    <row r="25" spans="2:4" s="2" customFormat="1" ht="18" customHeight="1">
      <c r="B25" s="6"/>
      <c r="C25" s="5"/>
      <c r="D25" s="3"/>
    </row>
    <row r="26" spans="2:4" s="2" customFormat="1" ht="18" customHeight="1">
      <c r="B26" s="6"/>
      <c r="C26" s="5"/>
      <c r="D26" s="3"/>
    </row>
    <row r="27" spans="2:4" s="2" customFormat="1" ht="18" customHeight="1">
      <c r="B27" s="6"/>
      <c r="C27" s="5"/>
      <c r="D27" s="3"/>
    </row>
    <row r="28" spans="2:4" s="2" customFormat="1" ht="18" customHeight="1">
      <c r="B28" s="6"/>
      <c r="C28" s="5"/>
      <c r="D28" s="3"/>
    </row>
    <row r="29" spans="2:4" s="2" customFormat="1" ht="18" customHeight="1">
      <c r="B29" s="6"/>
      <c r="C29" s="5"/>
      <c r="D29" s="3"/>
    </row>
    <row r="30" spans="2:4" s="2" customFormat="1" ht="18" customHeight="1">
      <c r="B30" s="6"/>
      <c r="C30" s="5"/>
      <c r="D30" s="3"/>
    </row>
    <row r="31" spans="2:4" s="2" customFormat="1" ht="18" customHeight="1">
      <c r="B31" s="6"/>
      <c r="C31" s="5"/>
      <c r="D31" s="3"/>
    </row>
    <row r="32" spans="2:4" s="2" customFormat="1" ht="18" customHeight="1">
      <c r="B32" s="6"/>
      <c r="C32" s="5"/>
      <c r="D32" s="3"/>
    </row>
    <row r="33" spans="2:4" s="2" customFormat="1" ht="18" customHeight="1">
      <c r="B33" s="6"/>
      <c r="C33" s="5"/>
      <c r="D33" s="3"/>
    </row>
    <row r="34" spans="2:4" s="2" customFormat="1" ht="18" customHeight="1">
      <c r="B34" s="6"/>
      <c r="C34" s="5"/>
      <c r="D34" s="3"/>
    </row>
    <row r="35" spans="2:4" s="2" customFormat="1" ht="18" customHeight="1">
      <c r="B35" s="6"/>
      <c r="C35" s="5"/>
      <c r="D35" s="3"/>
    </row>
    <row r="36" spans="2:4" s="2" customFormat="1" ht="18" customHeight="1">
      <c r="B36" s="6"/>
      <c r="C36" s="5"/>
      <c r="D36" s="3"/>
    </row>
    <row r="37" spans="2:4" s="2" customFormat="1" ht="18" customHeight="1">
      <c r="B37" s="6"/>
      <c r="C37" s="5"/>
      <c r="D37" s="3"/>
    </row>
    <row r="38" spans="2:4" s="2" customFormat="1" ht="18" customHeight="1">
      <c r="B38" s="6"/>
      <c r="C38" s="5"/>
      <c r="D38" s="3"/>
    </row>
    <row r="39" spans="2:4" s="2" customFormat="1" ht="18" customHeight="1">
      <c r="B39" s="6"/>
      <c r="C39" s="5"/>
      <c r="D39" s="3"/>
    </row>
    <row r="40" spans="2:4" s="2" customFormat="1" ht="18" customHeight="1">
      <c r="B40" s="6"/>
      <c r="C40" s="5"/>
      <c r="D40" s="3"/>
    </row>
    <row r="41" spans="2:4" s="2" customFormat="1" ht="18" customHeight="1">
      <c r="B41" s="6"/>
      <c r="C41" s="5"/>
      <c r="D41" s="3"/>
    </row>
    <row r="42" spans="2:4" s="2" customFormat="1" ht="18" customHeight="1">
      <c r="B42" s="6"/>
      <c r="C42" s="5"/>
      <c r="D42" s="3"/>
    </row>
    <row r="43" spans="2:4" s="2" customFormat="1" ht="18" customHeight="1">
      <c r="B43" s="6"/>
      <c r="C43" s="5"/>
      <c r="D43" s="3"/>
    </row>
    <row r="44" spans="2:4" s="2" customFormat="1" ht="18" customHeight="1">
      <c r="B44" s="6"/>
      <c r="C44" s="5"/>
      <c r="D44" s="3"/>
    </row>
    <row r="45" spans="2:4" s="2" customFormat="1" ht="18" customHeight="1">
      <c r="B45" s="6"/>
      <c r="C45" s="5"/>
      <c r="D45" s="3"/>
    </row>
    <row r="46" spans="2:4" s="2" customFormat="1" ht="18" customHeight="1">
      <c r="B46" s="6"/>
      <c r="C46" s="5"/>
      <c r="D46" s="3"/>
    </row>
    <row r="47" spans="2:4" s="2" customFormat="1" ht="18" customHeight="1">
      <c r="B47" s="6"/>
      <c r="C47" s="5"/>
      <c r="D47" s="3"/>
    </row>
    <row r="48" spans="2:4" s="2" customFormat="1" ht="18" customHeight="1">
      <c r="B48" s="6"/>
      <c r="C48" s="5"/>
      <c r="D48" s="3"/>
    </row>
    <row r="49" spans="2:4" s="2" customFormat="1" ht="18" customHeight="1">
      <c r="B49" s="6"/>
      <c r="C49" s="5"/>
      <c r="D49" s="3"/>
    </row>
    <row r="50" spans="2:4" s="2" customFormat="1" ht="18" customHeight="1">
      <c r="B50" s="6"/>
      <c r="C50" s="5"/>
      <c r="D50" s="3"/>
    </row>
    <row r="51" spans="2:4" s="2" customFormat="1" ht="18" customHeight="1">
      <c r="B51" s="6"/>
      <c r="C51" s="5"/>
      <c r="D51" s="3"/>
    </row>
    <row r="52" spans="2:4" s="2" customFormat="1" ht="18" customHeight="1">
      <c r="B52" s="6"/>
      <c r="C52" s="5"/>
      <c r="D52" s="3"/>
    </row>
    <row r="53" spans="2:4" s="2" customFormat="1" ht="18" customHeight="1">
      <c r="B53" s="6"/>
      <c r="C53" s="5"/>
      <c r="D53" s="3"/>
    </row>
    <row r="54" spans="2:4" s="2" customFormat="1" ht="18" customHeight="1">
      <c r="B54" s="6"/>
      <c r="C54" s="5"/>
      <c r="D54" s="3"/>
    </row>
    <row r="55" spans="2:4" s="2" customFormat="1" ht="18" customHeight="1">
      <c r="B55" s="6"/>
      <c r="C55" s="5"/>
      <c r="D55" s="3"/>
    </row>
    <row r="56" spans="2:4" s="2" customFormat="1" ht="18" customHeight="1">
      <c r="B56" s="6"/>
      <c r="C56" s="5"/>
      <c r="D56" s="3"/>
    </row>
    <row r="57" spans="2:4" s="2" customFormat="1" ht="18" customHeight="1">
      <c r="B57" s="6"/>
      <c r="C57" s="5"/>
      <c r="D57" s="3"/>
    </row>
    <row r="58" spans="2:4" s="2" customFormat="1" ht="18" customHeight="1">
      <c r="B58" s="6"/>
      <c r="C58" s="5"/>
      <c r="D58" s="3"/>
    </row>
    <row r="59" spans="2:4" s="2" customFormat="1" ht="18" customHeight="1">
      <c r="B59" s="6"/>
      <c r="C59" s="5"/>
      <c r="D59" s="3"/>
    </row>
    <row r="60" spans="2:4" s="2" customFormat="1" ht="18" customHeight="1">
      <c r="B60" s="6"/>
      <c r="C60" s="5"/>
      <c r="D60" s="3"/>
    </row>
    <row r="61" spans="2:4" s="2" customFormat="1" ht="18" customHeight="1">
      <c r="B61" s="6"/>
      <c r="C61" s="5"/>
      <c r="D61" s="3"/>
    </row>
    <row r="62" spans="2:4" s="2" customFormat="1" ht="18" customHeight="1">
      <c r="B62" s="6"/>
      <c r="C62" s="5"/>
      <c r="D62" s="3"/>
    </row>
    <row r="63" spans="2:4" s="2" customFormat="1" ht="18" customHeight="1">
      <c r="B63" s="6"/>
      <c r="C63" s="5"/>
      <c r="D63" s="3"/>
    </row>
    <row r="64" spans="2:4" s="2" customFormat="1" ht="18" customHeight="1">
      <c r="B64" s="6"/>
      <c r="C64" s="5"/>
      <c r="D64" s="3"/>
    </row>
    <row r="65" spans="2:4" s="2" customFormat="1" ht="18" customHeight="1">
      <c r="B65" s="6"/>
      <c r="C65" s="5"/>
      <c r="D65" s="3"/>
    </row>
    <row r="66" spans="2:4" s="2" customFormat="1" ht="18" customHeight="1">
      <c r="B66" s="6"/>
      <c r="C66" s="5"/>
      <c r="D66" s="3"/>
    </row>
    <row r="67" spans="2:4" s="2" customFormat="1" ht="18" customHeight="1">
      <c r="B67" s="6"/>
      <c r="C67" s="5"/>
      <c r="D67" s="3"/>
    </row>
    <row r="68" spans="2:4" s="2" customFormat="1" ht="18" customHeight="1">
      <c r="B68" s="6"/>
      <c r="C68" s="5"/>
      <c r="D68" s="3"/>
    </row>
    <row r="69" spans="2:4" s="2" customFormat="1" ht="18" customHeight="1">
      <c r="B69" s="6"/>
      <c r="C69" s="5"/>
      <c r="D69" s="3"/>
    </row>
    <row r="70" spans="2:4" s="2" customFormat="1" ht="18" customHeight="1">
      <c r="B70" s="6"/>
      <c r="C70" s="5"/>
      <c r="D70" s="3"/>
    </row>
    <row r="71" spans="2:4" s="2" customFormat="1" ht="18" customHeight="1">
      <c r="B71" s="6"/>
      <c r="C71" s="5"/>
      <c r="D71" s="3"/>
    </row>
    <row r="72" spans="2:4" s="2" customFormat="1" ht="18" customHeight="1">
      <c r="B72" s="6"/>
      <c r="C72" s="5"/>
      <c r="D72" s="3"/>
    </row>
    <row r="73" spans="2:4" s="2" customFormat="1" ht="18" customHeight="1">
      <c r="B73" s="6"/>
      <c r="C73" s="5"/>
      <c r="D73" s="3"/>
    </row>
    <row r="74" spans="2:4" s="2" customFormat="1" ht="18" customHeight="1">
      <c r="B74" s="6"/>
      <c r="C74" s="5"/>
      <c r="D74" s="3"/>
    </row>
    <row r="75" spans="2:4" s="2" customFormat="1" ht="18" customHeight="1">
      <c r="B75" s="6"/>
      <c r="C75" s="5"/>
      <c r="D75" s="3"/>
    </row>
    <row r="76" spans="2:4" s="2" customFormat="1" ht="18" customHeight="1">
      <c r="B76" s="6"/>
      <c r="C76" s="5"/>
      <c r="D76" s="3"/>
    </row>
    <row r="77" spans="2:4" s="2" customFormat="1" ht="18" customHeight="1">
      <c r="B77" s="6"/>
      <c r="C77" s="5"/>
      <c r="D77" s="3"/>
    </row>
    <row r="78" spans="2:4" s="2" customFormat="1" ht="18" customHeight="1">
      <c r="B78" s="6"/>
      <c r="C78" s="5"/>
      <c r="D78" s="3"/>
    </row>
    <row r="79" spans="2:4" s="2" customFormat="1" ht="18" customHeight="1">
      <c r="B79" s="6"/>
      <c r="C79" s="5"/>
      <c r="D79" s="3"/>
    </row>
    <row r="80" spans="2:4" s="2" customFormat="1" ht="18" customHeight="1">
      <c r="B80" s="6"/>
      <c r="C80" s="5"/>
      <c r="D80" s="3"/>
    </row>
    <row r="81" spans="2:4" s="2" customFormat="1" ht="18" customHeight="1">
      <c r="B81" s="6"/>
      <c r="C81" s="5"/>
      <c r="D81" s="3"/>
    </row>
    <row r="82" spans="2:4" s="2" customFormat="1" ht="18" customHeight="1">
      <c r="B82" s="6"/>
      <c r="C82" s="5"/>
      <c r="D82" s="3"/>
    </row>
    <row r="83" spans="2:4" s="2" customFormat="1" ht="18" customHeight="1">
      <c r="B83" s="6"/>
      <c r="C83" s="5"/>
      <c r="D83" s="3"/>
    </row>
    <row r="84" spans="2:4" s="2" customFormat="1" ht="18" customHeight="1">
      <c r="B84" s="6"/>
      <c r="C84" s="5"/>
      <c r="D84" s="3"/>
    </row>
    <row r="85" spans="2:4" s="2" customFormat="1" ht="18" customHeight="1">
      <c r="B85" s="6"/>
      <c r="C85" s="5"/>
      <c r="D85" s="3"/>
    </row>
    <row r="86" spans="2:4" s="2" customFormat="1" ht="18" customHeight="1">
      <c r="B86" s="6"/>
      <c r="C86" s="5"/>
      <c r="D86" s="3"/>
    </row>
    <row r="87" spans="2:4" s="2" customFormat="1" ht="18" customHeight="1">
      <c r="B87" s="6"/>
      <c r="C87" s="5"/>
      <c r="D87" s="3"/>
    </row>
    <row r="88" spans="2:4" s="2" customFormat="1" ht="18" customHeight="1">
      <c r="B88" s="6"/>
      <c r="C88" s="5"/>
      <c r="D88" s="3"/>
    </row>
    <row r="89" spans="2:4" s="2" customFormat="1" ht="18" customHeight="1">
      <c r="B89" s="6"/>
      <c r="C89" s="5"/>
      <c r="D89" s="3"/>
    </row>
    <row r="90" spans="2:4" s="2" customFormat="1" ht="18" customHeight="1">
      <c r="B90" s="6"/>
      <c r="C90" s="5"/>
      <c r="D90" s="3"/>
    </row>
    <row r="91" spans="2:4" s="2" customFormat="1" ht="18" customHeight="1">
      <c r="B91" s="6"/>
      <c r="C91" s="5"/>
      <c r="D91" s="3"/>
    </row>
    <row r="92" spans="2:4" s="2" customFormat="1" ht="18" customHeight="1">
      <c r="B92" s="6"/>
      <c r="C92" s="5"/>
      <c r="D92" s="3"/>
    </row>
    <row r="93" spans="2:4" s="2" customFormat="1" ht="18" customHeight="1">
      <c r="B93" s="6"/>
      <c r="C93" s="5"/>
      <c r="D93" s="3"/>
    </row>
    <row r="94" spans="2:4" s="2" customFormat="1" ht="18" customHeight="1">
      <c r="B94" s="6"/>
      <c r="C94" s="5"/>
      <c r="D94" s="3"/>
    </row>
    <row r="95" spans="2:4" s="2" customFormat="1" ht="18" customHeight="1">
      <c r="B95" s="6"/>
      <c r="C95" s="5"/>
      <c r="D95" s="3"/>
    </row>
    <row r="96" spans="2:4" s="2" customFormat="1" ht="18" customHeight="1">
      <c r="B96" s="6"/>
      <c r="C96" s="5"/>
      <c r="D96" s="3"/>
    </row>
    <row r="97" spans="2:16" s="2" customFormat="1" ht="18" customHeight="1">
      <c r="B97" s="6"/>
      <c r="C97" s="5"/>
      <c r="D97" s="3"/>
    </row>
    <row r="98" spans="2:16" s="2" customFormat="1" ht="18" customHeight="1">
      <c r="B98" s="6"/>
      <c r="C98" s="5"/>
      <c r="D98" s="3"/>
    </row>
    <row r="99" spans="2:16" s="2" customFormat="1" ht="18" customHeight="1">
      <c r="B99" s="6"/>
      <c r="C99" s="5"/>
      <c r="D99" s="3"/>
    </row>
    <row r="100" spans="2:16" s="2" customFormat="1" ht="18" customHeight="1">
      <c r="B100" s="6"/>
      <c r="C100" s="5"/>
      <c r="D100" s="3"/>
    </row>
    <row r="101" spans="2:16" s="2" customFormat="1" ht="18" customHeight="1">
      <c r="B101" s="6"/>
      <c r="C101" s="5"/>
      <c r="D101" s="3"/>
    </row>
    <row r="102" spans="2:16" s="2" customFormat="1" ht="18" customHeight="1">
      <c r="B102" s="6"/>
      <c r="C102" s="5"/>
      <c r="D102" s="3"/>
    </row>
    <row r="103" spans="2:16" s="2" customFormat="1" ht="18" customHeight="1">
      <c r="B103" s="6"/>
      <c r="C103" s="5"/>
      <c r="D103" s="3"/>
    </row>
    <row r="104" spans="2:16" s="2" customFormat="1" ht="18" customHeight="1">
      <c r="B104" s="6"/>
      <c r="C104" s="5"/>
      <c r="D104" s="3"/>
    </row>
    <row r="105" spans="2:16" s="2" customFormat="1" ht="18" customHeight="1">
      <c r="B105" s="6"/>
      <c r="C105" s="5"/>
      <c r="D105" s="3"/>
    </row>
    <row r="106" spans="2:16" s="2" customFormat="1" ht="18" customHeight="1">
      <c r="B106" s="6"/>
      <c r="C106" s="5"/>
      <c r="D106" s="3"/>
    </row>
    <row r="107" spans="2:16" s="2" customFormat="1" ht="18" customHeight="1">
      <c r="B107" s="6"/>
      <c r="C107" s="5"/>
      <c r="D107" s="3"/>
    </row>
    <row r="108" spans="2:16" s="2" customFormat="1" ht="18" customHeight="1">
      <c r="B108" s="6"/>
      <c r="C108" s="5"/>
      <c r="D108" s="3"/>
    </row>
    <row r="109" spans="2:16" s="2" customFormat="1" ht="18" customHeight="1">
      <c r="B109" s="6"/>
      <c r="C109" s="5"/>
      <c r="D109" s="3"/>
    </row>
    <row r="110" spans="2:16" s="2" customFormat="1" ht="18" customHeight="1">
      <c r="B110" s="6"/>
      <c r="C110" s="5"/>
      <c r="D110" s="3"/>
    </row>
    <row r="111" spans="2:16" s="2" customFormat="1" ht="18" customHeight="1">
      <c r="B111" s="6"/>
      <c r="C111" s="5"/>
      <c r="D111" s="3"/>
    </row>
    <row r="112" spans="2:16" ht="18" customHeight="1">
      <c r="B112" s="229" t="s">
        <v>1</v>
      </c>
      <c r="C112" s="230"/>
      <c r="D112" s="233" t="s">
        <v>2</v>
      </c>
      <c r="E112" s="233"/>
      <c r="F112" s="233"/>
      <c r="G112" s="233"/>
      <c r="H112" s="233"/>
      <c r="I112" s="233"/>
      <c r="J112" s="233"/>
      <c r="K112" s="233"/>
      <c r="L112" s="233"/>
      <c r="M112" s="233" t="s">
        <v>3</v>
      </c>
      <c r="N112" s="234" t="s">
        <v>4</v>
      </c>
      <c r="O112" s="236" t="s">
        <v>5</v>
      </c>
      <c r="P112" s="228" t="s">
        <v>6</v>
      </c>
    </row>
    <row r="113" spans="2:16" ht="18" customHeight="1">
      <c r="B113" s="231"/>
      <c r="C113" s="232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5"/>
      <c r="O113" s="236"/>
      <c r="P113" s="228"/>
    </row>
    <row r="114" spans="2:16" ht="18" customHeight="1">
      <c r="B114" s="224" t="s">
        <v>7</v>
      </c>
      <c r="C114" s="7" t="s">
        <v>50</v>
      </c>
      <c r="D114" s="8">
        <v>200</v>
      </c>
      <c r="E114" s="9" t="s">
        <v>9</v>
      </c>
      <c r="F114" s="10">
        <v>12000</v>
      </c>
      <c r="G114" s="11"/>
      <c r="H114" s="11"/>
      <c r="I114" s="9"/>
      <c r="J114" s="9"/>
      <c r="K114" s="9"/>
      <c r="L114" s="9"/>
      <c r="M114" s="12">
        <v>1</v>
      </c>
      <c r="N114" s="12">
        <v>2</v>
      </c>
      <c r="O114" s="13">
        <f>ROUND($D114/1000*$F114/1000*$M114*$N114,1)</f>
        <v>4.8</v>
      </c>
      <c r="P114" s="7"/>
    </row>
    <row r="115" spans="2:16" ht="18" customHeight="1">
      <c r="B115" s="225"/>
      <c r="C115" s="14" t="s">
        <v>10</v>
      </c>
      <c r="D115" s="8">
        <v>200</v>
      </c>
      <c r="E115" s="9" t="s">
        <v>9</v>
      </c>
      <c r="F115" s="10">
        <v>12000</v>
      </c>
      <c r="G115" s="11"/>
      <c r="H115" s="11"/>
      <c r="I115" s="9"/>
      <c r="J115" s="9"/>
      <c r="K115" s="9"/>
      <c r="L115" s="9"/>
      <c r="M115" s="12">
        <v>2</v>
      </c>
      <c r="N115" s="12">
        <v>2</v>
      </c>
      <c r="O115" s="13">
        <f>ROUND($D115/1000*$F115/1000*$M115*$N115,1)</f>
        <v>9.6</v>
      </c>
      <c r="P115" s="7"/>
    </row>
    <row r="116" spans="2:16" ht="18" customHeight="1">
      <c r="B116" s="226"/>
      <c r="C116" s="15" t="s">
        <v>11</v>
      </c>
      <c r="D116" s="8">
        <v>200</v>
      </c>
      <c r="E116" s="9" t="s">
        <v>9</v>
      </c>
      <c r="F116" s="10">
        <v>200</v>
      </c>
      <c r="G116" s="11"/>
      <c r="H116" s="11"/>
      <c r="I116" s="9"/>
      <c r="J116" s="9"/>
      <c r="K116" s="9"/>
      <c r="L116" s="9"/>
      <c r="M116" s="12">
        <v>1</v>
      </c>
      <c r="N116" s="12">
        <v>4</v>
      </c>
      <c r="O116" s="13">
        <f>ROUND($D116/1000*$F116/1000*$M116*$N116*-1,1)</f>
        <v>-0.2</v>
      </c>
      <c r="P116" s="16" t="s">
        <v>55</v>
      </c>
    </row>
    <row r="117" spans="2:16" ht="18" customHeight="1">
      <c r="B117" s="60" t="s">
        <v>51</v>
      </c>
      <c r="C117" s="15" t="s">
        <v>12</v>
      </c>
      <c r="D117" s="8">
        <v>560</v>
      </c>
      <c r="E117" s="9" t="s">
        <v>9</v>
      </c>
      <c r="F117" s="10">
        <v>12000</v>
      </c>
      <c r="G117" s="11"/>
      <c r="H117" s="11"/>
      <c r="I117" s="9"/>
      <c r="J117" s="9"/>
      <c r="K117" s="9"/>
      <c r="L117" s="9"/>
      <c r="M117" s="12">
        <v>2</v>
      </c>
      <c r="N117" s="12">
        <v>2</v>
      </c>
      <c r="O117" s="13">
        <f>ROUND($D117/1000*$F117/1000*$M117*$N117,1)</f>
        <v>26.9</v>
      </c>
      <c r="P117" s="17"/>
    </row>
    <row r="118" spans="2:16" ht="18" customHeight="1">
      <c r="B118" s="227" t="s">
        <v>52</v>
      </c>
      <c r="C118" s="7" t="s">
        <v>22</v>
      </c>
      <c r="D118" s="8">
        <v>90</v>
      </c>
      <c r="E118" s="9" t="s">
        <v>9</v>
      </c>
      <c r="F118" s="10">
        <v>560</v>
      </c>
      <c r="G118" s="11"/>
      <c r="H118" s="11"/>
      <c r="I118" s="9"/>
      <c r="J118" s="9"/>
      <c r="K118" s="9"/>
      <c r="L118" s="9"/>
      <c r="M118" s="12">
        <v>2</v>
      </c>
      <c r="N118" s="12">
        <v>12</v>
      </c>
      <c r="O118" s="13">
        <f>ROUND($D118/1000*$F118/1000*$M118*$N118,1)</f>
        <v>1.2</v>
      </c>
      <c r="P118" s="7"/>
    </row>
    <row r="119" spans="2:16" ht="18" customHeight="1">
      <c r="B119" s="225"/>
      <c r="C119" s="15" t="s">
        <v>11</v>
      </c>
      <c r="D119" s="8">
        <v>80</v>
      </c>
      <c r="E119" s="9" t="s">
        <v>9</v>
      </c>
      <c r="F119" s="10">
        <v>250</v>
      </c>
      <c r="G119" s="11"/>
      <c r="H119" s="11"/>
      <c r="I119" s="9"/>
      <c r="J119" s="9"/>
      <c r="K119" s="9"/>
      <c r="L119" s="9"/>
      <c r="M119" s="12">
        <v>1</v>
      </c>
      <c r="N119" s="12">
        <v>8</v>
      </c>
      <c r="O119" s="13">
        <f>ROUND($D119/1000*$F119/1000*$M119*$N119*-1,1)</f>
        <v>-0.2</v>
      </c>
      <c r="P119" s="16" t="s">
        <v>54</v>
      </c>
    </row>
    <row r="120" spans="2:16" ht="18" customHeight="1">
      <c r="B120" s="226"/>
      <c r="C120" s="15" t="s">
        <v>11</v>
      </c>
      <c r="D120" s="8">
        <v>80</v>
      </c>
      <c r="E120" s="9" t="s">
        <v>9</v>
      </c>
      <c r="F120" s="10">
        <v>220</v>
      </c>
      <c r="G120" s="11"/>
      <c r="H120" s="11"/>
      <c r="I120" s="9"/>
      <c r="J120" s="9"/>
      <c r="K120" s="9"/>
      <c r="L120" s="9"/>
      <c r="M120" s="12">
        <v>1</v>
      </c>
      <c r="N120" s="12">
        <v>4</v>
      </c>
      <c r="O120" s="13">
        <f>ROUND($D120/1000*$F120/1000*$M120*$N120*-1,1)</f>
        <v>-0.1</v>
      </c>
      <c r="P120" s="16" t="s">
        <v>53</v>
      </c>
    </row>
    <row r="121" spans="2:16" ht="18" customHeight="1">
      <c r="B121" s="224" t="s">
        <v>20</v>
      </c>
      <c r="C121" s="7" t="s">
        <v>8</v>
      </c>
      <c r="D121" s="8">
        <v>200</v>
      </c>
      <c r="E121" s="9" t="s">
        <v>9</v>
      </c>
      <c r="F121" s="10">
        <v>4375</v>
      </c>
      <c r="G121" s="11"/>
      <c r="H121" s="11"/>
      <c r="I121" s="9"/>
      <c r="J121" s="9"/>
      <c r="K121" s="9"/>
      <c r="L121" s="9"/>
      <c r="M121" s="12">
        <v>1</v>
      </c>
      <c r="N121" s="12">
        <v>1</v>
      </c>
      <c r="O121" s="13">
        <f>ROUND($D121/1000*$F121/1000*$M121*$N121,1)</f>
        <v>0.9</v>
      </c>
      <c r="P121" s="7"/>
    </row>
    <row r="122" spans="2:16" ht="18" customHeight="1">
      <c r="B122" s="225"/>
      <c r="C122" s="14" t="s">
        <v>10</v>
      </c>
      <c r="D122" s="8">
        <v>200</v>
      </c>
      <c r="E122" s="9" t="s">
        <v>9</v>
      </c>
      <c r="F122" s="10">
        <v>4375</v>
      </c>
      <c r="G122" s="11"/>
      <c r="H122" s="11"/>
      <c r="I122" s="9"/>
      <c r="J122" s="9"/>
      <c r="K122" s="9"/>
      <c r="L122" s="9"/>
      <c r="M122" s="12">
        <v>2</v>
      </c>
      <c r="N122" s="12">
        <v>1</v>
      </c>
      <c r="O122" s="13">
        <f>ROUND($D122/1000*$F122/1000*$M122*$N122,1)</f>
        <v>1.8</v>
      </c>
      <c r="P122" s="7"/>
    </row>
    <row r="123" spans="2:16" ht="18" customHeight="1">
      <c r="B123" s="225"/>
      <c r="C123" s="15" t="s">
        <v>11</v>
      </c>
      <c r="D123" s="8">
        <v>200</v>
      </c>
      <c r="E123" s="9" t="s">
        <v>9</v>
      </c>
      <c r="F123" s="10">
        <v>200</v>
      </c>
      <c r="G123" s="11"/>
      <c r="H123" s="11"/>
      <c r="I123" s="9"/>
      <c r="J123" s="9"/>
      <c r="K123" s="9"/>
      <c r="L123" s="9"/>
      <c r="M123" s="12">
        <v>1</v>
      </c>
      <c r="N123" s="12">
        <v>4</v>
      </c>
      <c r="O123" s="13">
        <f>ROUND($D123/1000*$F123/1000*$M123*$N123*-1,1)</f>
        <v>-0.2</v>
      </c>
      <c r="P123" s="16" t="s">
        <v>55</v>
      </c>
    </row>
    <row r="124" spans="2:16" ht="18" customHeight="1">
      <c r="B124" s="69" t="s">
        <v>56</v>
      </c>
      <c r="C124" s="15" t="s">
        <v>12</v>
      </c>
      <c r="D124" s="8">
        <v>427</v>
      </c>
      <c r="E124" s="9" t="s">
        <v>9</v>
      </c>
      <c r="F124" s="10">
        <v>4375</v>
      </c>
      <c r="G124" s="11"/>
      <c r="H124" s="11"/>
      <c r="I124" s="9"/>
      <c r="J124" s="9"/>
      <c r="K124" s="9"/>
      <c r="L124" s="9"/>
      <c r="M124" s="12">
        <v>2</v>
      </c>
      <c r="N124" s="12">
        <v>1</v>
      </c>
      <c r="O124" s="13">
        <f>ROUND($D124/1000*$F124/1000*$M124*$N124,1)</f>
        <v>3.7</v>
      </c>
      <c r="P124" s="17"/>
    </row>
    <row r="125" spans="2:16" ht="18" customHeight="1">
      <c r="B125" s="224" t="s">
        <v>57</v>
      </c>
      <c r="C125" s="7" t="s">
        <v>22</v>
      </c>
      <c r="D125" s="8">
        <v>90</v>
      </c>
      <c r="E125" s="9" t="s">
        <v>9</v>
      </c>
      <c r="F125" s="10">
        <v>427</v>
      </c>
      <c r="G125" s="11"/>
      <c r="H125" s="11"/>
      <c r="I125" s="9"/>
      <c r="J125" s="9"/>
      <c r="K125" s="9"/>
      <c r="L125" s="9"/>
      <c r="M125" s="12">
        <v>2</v>
      </c>
      <c r="N125" s="12">
        <v>2</v>
      </c>
      <c r="O125" s="13">
        <f>ROUND($D125/1000*$F125/1000*$M125*$N125,1)</f>
        <v>0.2</v>
      </c>
      <c r="P125" s="7"/>
    </row>
    <row r="126" spans="2:16" ht="18" customHeight="1">
      <c r="B126" s="226"/>
      <c r="C126" s="15" t="s">
        <v>11</v>
      </c>
      <c r="D126" s="8">
        <v>80</v>
      </c>
      <c r="E126" s="9" t="s">
        <v>9</v>
      </c>
      <c r="F126" s="10">
        <v>250</v>
      </c>
      <c r="G126" s="11"/>
      <c r="H126" s="11"/>
      <c r="I126" s="9"/>
      <c r="J126" s="9"/>
      <c r="K126" s="9"/>
      <c r="L126" s="9"/>
      <c r="M126" s="12">
        <v>1</v>
      </c>
      <c r="N126" s="12">
        <v>1</v>
      </c>
      <c r="O126" s="18">
        <f>ROUND($D126/1000*$F126/1000*$M126*$N126*-1,2)</f>
        <v>-0.02</v>
      </c>
      <c r="P126" s="16" t="s">
        <v>54</v>
      </c>
    </row>
    <row r="127" spans="2:16" ht="18" customHeight="1">
      <c r="B127" s="227" t="s">
        <v>59</v>
      </c>
      <c r="C127" s="7" t="s">
        <v>21</v>
      </c>
      <c r="D127" s="8">
        <v>90</v>
      </c>
      <c r="E127" s="9" t="s">
        <v>9</v>
      </c>
      <c r="F127" s="10">
        <v>2270</v>
      </c>
      <c r="G127" s="11"/>
      <c r="H127" s="11"/>
      <c r="I127" s="9"/>
      <c r="J127" s="9"/>
      <c r="K127" s="9"/>
      <c r="L127" s="9"/>
      <c r="M127" s="12">
        <v>4</v>
      </c>
      <c r="N127" s="12">
        <v>4</v>
      </c>
      <c r="O127" s="13">
        <f>ROUND($D127/1000*$F127/1000*$M127*$N127,1)</f>
        <v>3.3</v>
      </c>
      <c r="P127" s="17"/>
    </row>
    <row r="128" spans="2:16" ht="18" customHeight="1">
      <c r="B128" s="239"/>
      <c r="C128" s="15" t="s">
        <v>11</v>
      </c>
      <c r="D128" s="8">
        <v>250</v>
      </c>
      <c r="E128" s="9" t="s">
        <v>9</v>
      </c>
      <c r="F128" s="10">
        <v>2270</v>
      </c>
      <c r="G128" s="11"/>
      <c r="H128" s="25"/>
      <c r="I128" s="9"/>
      <c r="J128" s="240"/>
      <c r="K128" s="241"/>
      <c r="L128" s="241"/>
      <c r="M128" s="12">
        <v>2</v>
      </c>
      <c r="N128" s="12">
        <v>4</v>
      </c>
      <c r="O128" s="13">
        <f>ROUND($D128/1000*$F128/1000*$M128*$N128,1)</f>
        <v>4.5</v>
      </c>
      <c r="P128" s="16"/>
    </row>
    <row r="129" spans="2:16" ht="18" customHeight="1">
      <c r="B129" s="239"/>
      <c r="C129" s="15" t="s">
        <v>11</v>
      </c>
      <c r="D129" s="8">
        <v>80</v>
      </c>
      <c r="E129" s="9" t="s">
        <v>9</v>
      </c>
      <c r="F129" s="10">
        <v>250</v>
      </c>
      <c r="G129" s="11"/>
      <c r="H129" s="11"/>
      <c r="I129" s="9"/>
      <c r="J129" s="9"/>
      <c r="K129" s="9"/>
      <c r="L129" s="9"/>
      <c r="M129" s="12">
        <v>1</v>
      </c>
      <c r="N129" s="12">
        <v>8</v>
      </c>
      <c r="O129" s="13">
        <f>ROUND($D129/1000*$F129/1000*$M129*$N129*-1,1)</f>
        <v>-0.2</v>
      </c>
      <c r="P129" s="16" t="s">
        <v>58</v>
      </c>
    </row>
    <row r="130" spans="2:16" ht="18" customHeight="1">
      <c r="B130" s="225"/>
      <c r="C130" s="19" t="s">
        <v>15</v>
      </c>
      <c r="D130" s="20">
        <v>5.29</v>
      </c>
      <c r="E130" s="9" t="s">
        <v>9</v>
      </c>
      <c r="F130" s="10">
        <v>1</v>
      </c>
      <c r="G130" s="21" t="s">
        <v>16</v>
      </c>
      <c r="H130" s="11">
        <v>1000</v>
      </c>
      <c r="I130" s="9"/>
      <c r="J130" s="9"/>
      <c r="K130" s="9"/>
      <c r="L130" s="9"/>
      <c r="M130" s="22" t="s">
        <v>17</v>
      </c>
      <c r="N130" s="12">
        <v>24</v>
      </c>
      <c r="O130" s="18">
        <f>ROUND(D130*F130/H130*N130,2)</f>
        <v>0.13</v>
      </c>
      <c r="P130" s="16"/>
    </row>
    <row r="131" spans="2:16" ht="18" customHeight="1">
      <c r="B131" s="226"/>
      <c r="C131" s="15" t="s">
        <v>11</v>
      </c>
      <c r="D131" s="20">
        <v>0.04</v>
      </c>
      <c r="E131" s="9" t="s">
        <v>9</v>
      </c>
      <c r="F131" s="23">
        <v>0.04</v>
      </c>
      <c r="G131" s="21" t="s">
        <v>13</v>
      </c>
      <c r="H131" s="24" t="s">
        <v>18</v>
      </c>
      <c r="I131" s="9" t="s">
        <v>16</v>
      </c>
      <c r="J131" s="9">
        <v>4</v>
      </c>
      <c r="K131" s="9"/>
      <c r="L131" s="9"/>
      <c r="M131" s="22" t="s">
        <v>17</v>
      </c>
      <c r="N131" s="12">
        <v>48</v>
      </c>
      <c r="O131" s="18">
        <f>ROUND(D131*F131*PI()/J131*N131*-1,2)</f>
        <v>-0.06</v>
      </c>
      <c r="P131" s="17" t="s">
        <v>19</v>
      </c>
    </row>
    <row r="132" spans="2:16" ht="18" customHeight="1">
      <c r="B132" s="227" t="s">
        <v>60</v>
      </c>
      <c r="C132" s="7" t="s">
        <v>21</v>
      </c>
      <c r="D132" s="8">
        <v>90</v>
      </c>
      <c r="E132" s="9" t="s">
        <v>9</v>
      </c>
      <c r="F132" s="10">
        <v>1040</v>
      </c>
      <c r="G132" s="11"/>
      <c r="H132" s="11"/>
      <c r="I132" s="9"/>
      <c r="J132" s="9"/>
      <c r="K132" s="9"/>
      <c r="L132" s="9"/>
      <c r="M132" s="12">
        <v>4</v>
      </c>
      <c r="N132" s="12">
        <v>1</v>
      </c>
      <c r="O132" s="13">
        <f>ROUND($D132/1000*$F132/1000*$M132*$N132,1)</f>
        <v>0.4</v>
      </c>
      <c r="P132" s="17"/>
    </row>
    <row r="133" spans="2:16" ht="18" customHeight="1">
      <c r="B133" s="239"/>
      <c r="C133" s="15" t="s">
        <v>11</v>
      </c>
      <c r="D133" s="8">
        <v>250</v>
      </c>
      <c r="E133" s="9" t="s">
        <v>9</v>
      </c>
      <c r="F133" s="10">
        <v>1040</v>
      </c>
      <c r="G133" s="11"/>
      <c r="H133" s="25"/>
      <c r="I133" s="9"/>
      <c r="J133" s="240"/>
      <c r="K133" s="241"/>
      <c r="L133" s="241"/>
      <c r="M133" s="12">
        <v>2</v>
      </c>
      <c r="N133" s="12">
        <v>1</v>
      </c>
      <c r="O133" s="13">
        <f>ROUND($D133/1000*$F133/1000*$M133*$N133,1)</f>
        <v>0.5</v>
      </c>
      <c r="P133" s="16"/>
    </row>
    <row r="134" spans="2:16" ht="18" customHeight="1">
      <c r="B134" s="239"/>
      <c r="C134" s="15" t="s">
        <v>11</v>
      </c>
      <c r="D134" s="8">
        <v>80</v>
      </c>
      <c r="E134" s="9" t="s">
        <v>9</v>
      </c>
      <c r="F134" s="10">
        <v>250</v>
      </c>
      <c r="G134" s="11"/>
      <c r="H134" s="11"/>
      <c r="I134" s="9"/>
      <c r="J134" s="9"/>
      <c r="K134" s="9"/>
      <c r="L134" s="9"/>
      <c r="M134" s="12">
        <v>1</v>
      </c>
      <c r="N134" s="12">
        <v>1</v>
      </c>
      <c r="O134" s="18">
        <f>ROUND($D134/1000*$F134/1000*$M134*$N134*-1,2)</f>
        <v>-0.02</v>
      </c>
      <c r="P134" s="16" t="s">
        <v>14</v>
      </c>
    </row>
    <row r="135" spans="2:16" ht="18" customHeight="1">
      <c r="B135" s="225"/>
      <c r="C135" s="19" t="s">
        <v>15</v>
      </c>
      <c r="D135" s="20">
        <v>5.29</v>
      </c>
      <c r="E135" s="9" t="s">
        <v>9</v>
      </c>
      <c r="F135" s="10">
        <v>1</v>
      </c>
      <c r="G135" s="21" t="s">
        <v>16</v>
      </c>
      <c r="H135" s="11">
        <v>1000</v>
      </c>
      <c r="I135" s="9"/>
      <c r="J135" s="9"/>
      <c r="K135" s="9"/>
      <c r="L135" s="9"/>
      <c r="M135" s="22" t="s">
        <v>17</v>
      </c>
      <c r="N135" s="12">
        <v>6</v>
      </c>
      <c r="O135" s="18">
        <f>ROUND(D135*F135/H135*N135,2)</f>
        <v>0.03</v>
      </c>
      <c r="P135" s="16"/>
    </row>
    <row r="136" spans="2:16" ht="18" customHeight="1">
      <c r="B136" s="226"/>
      <c r="C136" s="15" t="s">
        <v>11</v>
      </c>
      <c r="D136" s="20">
        <v>0.04</v>
      </c>
      <c r="E136" s="9" t="s">
        <v>9</v>
      </c>
      <c r="F136" s="23">
        <v>0.04</v>
      </c>
      <c r="G136" s="21" t="s">
        <v>13</v>
      </c>
      <c r="H136" s="24" t="s">
        <v>18</v>
      </c>
      <c r="I136" s="9" t="s">
        <v>16</v>
      </c>
      <c r="J136" s="9">
        <v>4</v>
      </c>
      <c r="K136" s="9"/>
      <c r="L136" s="9"/>
      <c r="M136" s="22" t="s">
        <v>17</v>
      </c>
      <c r="N136" s="12">
        <v>12</v>
      </c>
      <c r="O136" s="18">
        <f>ROUND(D136*F136*PI()/J136*N136*-1,2)</f>
        <v>-0.02</v>
      </c>
      <c r="P136" s="17" t="s">
        <v>19</v>
      </c>
    </row>
    <row r="137" spans="2:16" ht="18" customHeight="1">
      <c r="B137" s="227" t="s">
        <v>61</v>
      </c>
      <c r="C137" s="7" t="s">
        <v>24</v>
      </c>
      <c r="D137" s="8">
        <v>200</v>
      </c>
      <c r="E137" s="9" t="s">
        <v>9</v>
      </c>
      <c r="F137" s="10">
        <v>220</v>
      </c>
      <c r="G137" s="21"/>
      <c r="H137" s="21"/>
      <c r="I137" s="9"/>
      <c r="J137" s="9"/>
      <c r="K137" s="9"/>
      <c r="L137" s="9"/>
      <c r="M137" s="12">
        <v>2</v>
      </c>
      <c r="N137" s="12">
        <v>4</v>
      </c>
      <c r="O137" s="18">
        <f>ROUND($D137/1000*$F137/1000*$M137*$N137*0.7,2)</f>
        <v>0.25</v>
      </c>
      <c r="P137" s="17" t="s">
        <v>62</v>
      </c>
    </row>
    <row r="138" spans="2:16" ht="18" customHeight="1">
      <c r="B138" s="239"/>
      <c r="C138" s="15" t="s">
        <v>11</v>
      </c>
      <c r="D138" s="8">
        <v>80</v>
      </c>
      <c r="E138" s="9" t="s">
        <v>9</v>
      </c>
      <c r="F138" s="10">
        <v>220</v>
      </c>
      <c r="G138" s="11"/>
      <c r="H138" s="11"/>
      <c r="I138" s="9"/>
      <c r="J138" s="9"/>
      <c r="K138" s="9"/>
      <c r="L138" s="9"/>
      <c r="M138" s="12">
        <v>1</v>
      </c>
      <c r="N138" s="12">
        <v>4</v>
      </c>
      <c r="O138" s="18">
        <f>ROUND($D138/1000*$F138/1000*$M138*$N138*-1,2)</f>
        <v>-7.0000000000000007E-2</v>
      </c>
      <c r="P138" s="16" t="s">
        <v>14</v>
      </c>
    </row>
    <row r="139" spans="2:16" ht="18" customHeight="1">
      <c r="B139" s="225"/>
      <c r="C139" s="19" t="s">
        <v>15</v>
      </c>
      <c r="D139" s="20">
        <v>5.29</v>
      </c>
      <c r="E139" s="9" t="s">
        <v>9</v>
      </c>
      <c r="F139" s="10">
        <v>1</v>
      </c>
      <c r="G139" s="21" t="s">
        <v>16</v>
      </c>
      <c r="H139" s="11">
        <v>1000</v>
      </c>
      <c r="I139" s="9"/>
      <c r="J139" s="9"/>
      <c r="K139" s="9"/>
      <c r="L139" s="9"/>
      <c r="M139" s="22" t="s">
        <v>17</v>
      </c>
      <c r="N139" s="12">
        <v>12</v>
      </c>
      <c r="O139" s="18">
        <f>ROUND(D139*F139/H139*N139,2)</f>
        <v>0.06</v>
      </c>
      <c r="P139" s="16"/>
    </row>
    <row r="140" spans="2:16" ht="18" customHeight="1">
      <c r="B140" s="226"/>
      <c r="C140" s="15" t="s">
        <v>11</v>
      </c>
      <c r="D140" s="26">
        <v>0.04</v>
      </c>
      <c r="E140" s="9" t="s">
        <v>9</v>
      </c>
      <c r="F140" s="27">
        <v>0.04</v>
      </c>
      <c r="G140" s="21" t="s">
        <v>13</v>
      </c>
      <c r="H140" s="24" t="s">
        <v>18</v>
      </c>
      <c r="I140" s="9" t="s">
        <v>16</v>
      </c>
      <c r="J140" s="9">
        <v>4</v>
      </c>
      <c r="K140" s="9"/>
      <c r="L140" s="9"/>
      <c r="M140" s="22" t="s">
        <v>17</v>
      </c>
      <c r="N140" s="12">
        <v>24</v>
      </c>
      <c r="O140" s="18">
        <f>ROUND(D140*F140*PI()/J140*N140*-1,2)</f>
        <v>-0.03</v>
      </c>
      <c r="P140" s="17" t="s">
        <v>23</v>
      </c>
    </row>
    <row r="141" spans="2:16" ht="18" customHeight="1">
      <c r="B141" s="237" t="s">
        <v>25</v>
      </c>
      <c r="C141" s="238"/>
      <c r="D141" s="28"/>
      <c r="E141" s="29"/>
      <c r="F141" s="29"/>
      <c r="G141" s="21"/>
      <c r="H141" s="21"/>
      <c r="I141" s="9"/>
      <c r="J141" s="9"/>
      <c r="K141" s="9"/>
      <c r="L141" s="9"/>
      <c r="M141" s="12"/>
      <c r="N141" s="12"/>
      <c r="O141" s="13">
        <f>SUM(O114:O140)</f>
        <v>57.149999999999977</v>
      </c>
      <c r="P141" s="30"/>
    </row>
    <row r="142" spans="2:16" ht="21" customHeight="1">
      <c r="B142" s="173"/>
      <c r="C142" s="174"/>
      <c r="D142" s="175"/>
      <c r="E142" s="176"/>
      <c r="F142" s="177"/>
      <c r="G142" s="178"/>
      <c r="H142" s="178"/>
      <c r="I142" s="176"/>
      <c r="J142" s="176"/>
      <c r="K142" s="176"/>
      <c r="L142" s="176"/>
      <c r="M142" s="176"/>
      <c r="N142" s="176"/>
      <c r="O142" s="179"/>
      <c r="P142" s="180"/>
    </row>
    <row r="143" spans="2:16" ht="21" customHeight="1">
      <c r="B143" s="181" t="s">
        <v>417</v>
      </c>
      <c r="C143" s="182"/>
      <c r="D143" s="183"/>
      <c r="E143" s="5"/>
      <c r="F143" s="199"/>
      <c r="G143" s="184"/>
      <c r="H143" s="184"/>
      <c r="I143" s="5"/>
      <c r="J143" s="5"/>
      <c r="K143" s="5"/>
      <c r="L143" s="5"/>
      <c r="M143" s="5"/>
      <c r="N143" s="5"/>
      <c r="O143" s="185"/>
      <c r="P143" s="186"/>
    </row>
    <row r="144" spans="2:16" ht="21" customHeight="1">
      <c r="B144" s="181" t="s">
        <v>416</v>
      </c>
      <c r="C144" s="182"/>
      <c r="D144" s="183"/>
      <c r="E144" s="5"/>
      <c r="F144" s="199"/>
      <c r="G144" s="184"/>
      <c r="H144" s="184"/>
      <c r="I144" s="5"/>
      <c r="J144" s="5"/>
      <c r="K144" s="5"/>
      <c r="L144" s="5"/>
      <c r="M144" s="5"/>
      <c r="N144" s="5"/>
      <c r="O144" s="185"/>
      <c r="P144" s="186"/>
    </row>
    <row r="145" spans="1:16" ht="21" customHeight="1">
      <c r="B145" s="181"/>
      <c r="C145" s="181" t="s">
        <v>415</v>
      </c>
      <c r="D145" s="183"/>
      <c r="E145" s="5"/>
      <c r="F145" s="199"/>
      <c r="G145" s="184"/>
      <c r="H145" s="184"/>
      <c r="I145" s="5"/>
      <c r="J145" s="5"/>
      <c r="K145" s="5"/>
      <c r="L145" s="5"/>
      <c r="M145" s="5"/>
      <c r="N145" s="5"/>
      <c r="O145" s="185"/>
      <c r="P145" s="186"/>
    </row>
    <row r="146" spans="1:16" ht="21" customHeight="1">
      <c r="B146" s="181"/>
      <c r="C146" s="181" t="s">
        <v>456</v>
      </c>
      <c r="D146" s="183"/>
      <c r="E146" s="5"/>
      <c r="F146" s="199"/>
      <c r="G146" s="184"/>
      <c r="H146" s="184"/>
      <c r="I146" s="5"/>
      <c r="J146" s="5"/>
      <c r="K146" s="5"/>
      <c r="L146" s="5"/>
      <c r="M146" s="5"/>
      <c r="N146" s="5"/>
      <c r="O146" s="185"/>
      <c r="P146" s="186"/>
    </row>
    <row r="147" spans="1:16" ht="21" customHeight="1">
      <c r="A147" s="6" t="s">
        <v>181</v>
      </c>
      <c r="C147" s="5"/>
      <c r="D147" s="183"/>
      <c r="E147" s="5"/>
      <c r="F147" s="199"/>
      <c r="G147" s="184"/>
      <c r="H147" s="184"/>
      <c r="I147" s="5"/>
      <c r="J147" s="5"/>
      <c r="K147" s="5"/>
      <c r="L147" s="5"/>
      <c r="M147" s="5"/>
      <c r="N147" s="5"/>
      <c r="O147" s="185"/>
      <c r="P147" s="186"/>
    </row>
    <row r="148" spans="1:16" ht="21" customHeight="1">
      <c r="A148" s="6"/>
      <c r="C148" s="181"/>
      <c r="D148" s="183"/>
      <c r="E148" s="5"/>
      <c r="F148" s="199"/>
      <c r="G148" s="184"/>
      <c r="H148" s="184"/>
      <c r="I148" s="5"/>
      <c r="J148" s="5"/>
      <c r="K148" s="5"/>
      <c r="L148" s="5"/>
      <c r="M148" s="5"/>
      <c r="N148" s="5"/>
      <c r="O148" s="185"/>
      <c r="P148" s="186"/>
    </row>
    <row r="205" spans="1:16" ht="21" customHeight="1">
      <c r="A205" s="6" t="s">
        <v>27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3"/>
      <c r="M205" s="33"/>
      <c r="N205" s="33"/>
    </row>
    <row r="206" spans="1:16" ht="21" customHeight="1">
      <c r="A206" s="32"/>
      <c r="B206" s="6" t="s">
        <v>28</v>
      </c>
      <c r="C206" s="6" t="s">
        <v>463</v>
      </c>
      <c r="D206" s="6"/>
      <c r="E206" s="6"/>
      <c r="F206" s="6"/>
      <c r="G206" s="32"/>
      <c r="H206" s="32"/>
      <c r="I206" s="34"/>
      <c r="J206" s="34"/>
      <c r="K206" s="34"/>
      <c r="L206" s="34"/>
      <c r="M206" s="34"/>
      <c r="N206" s="34"/>
      <c r="O206" s="35" t="s">
        <v>26</v>
      </c>
      <c r="P206" s="36">
        <v>40.1</v>
      </c>
    </row>
    <row r="207" spans="1:16" ht="21" customHeight="1">
      <c r="A207" s="6" t="s">
        <v>29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3"/>
      <c r="M207" s="33"/>
      <c r="N207" s="33"/>
    </row>
    <row r="208" spans="1:16" ht="21" customHeight="1">
      <c r="A208" s="32"/>
      <c r="B208" s="6" t="s">
        <v>28</v>
      </c>
      <c r="C208" s="6" t="s">
        <v>464</v>
      </c>
      <c r="D208" s="6"/>
      <c r="E208" s="6"/>
      <c r="F208" s="6"/>
      <c r="G208" s="32"/>
      <c r="H208" s="32"/>
      <c r="I208" s="34"/>
      <c r="J208" s="34"/>
      <c r="K208" s="34"/>
      <c r="L208" s="34"/>
      <c r="M208" s="34"/>
      <c r="N208" s="34"/>
      <c r="O208" s="35" t="s">
        <v>26</v>
      </c>
      <c r="P208" s="36">
        <v>43.1</v>
      </c>
    </row>
    <row r="209" spans="1:16" ht="21" customHeight="1">
      <c r="A209" s="6" t="s">
        <v>114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3"/>
      <c r="M209" s="33"/>
      <c r="N209" s="33"/>
    </row>
    <row r="210" spans="1:16" ht="21" customHeight="1">
      <c r="A210" s="32"/>
      <c r="B210" s="6" t="s">
        <v>28</v>
      </c>
      <c r="C210" s="6" t="s">
        <v>115</v>
      </c>
      <c r="D210" s="6"/>
      <c r="E210" s="6"/>
      <c r="F210" s="6"/>
      <c r="G210" s="32"/>
      <c r="H210" s="32"/>
      <c r="I210" s="34"/>
      <c r="J210" s="34"/>
      <c r="K210" s="34"/>
      <c r="L210" s="34"/>
      <c r="M210" s="34"/>
      <c r="N210" s="34"/>
      <c r="O210" s="35" t="s">
        <v>26</v>
      </c>
      <c r="P210" s="36">
        <v>5.9</v>
      </c>
    </row>
    <row r="211" spans="1:16" ht="21" customHeight="1">
      <c r="A211" s="6" t="s">
        <v>116</v>
      </c>
      <c r="B211" s="2"/>
      <c r="C211" s="31"/>
      <c r="D211" s="2"/>
      <c r="E211" s="31"/>
      <c r="H211" s="2"/>
    </row>
    <row r="212" spans="1:16" ht="21" customHeight="1">
      <c r="A212" s="6" t="s">
        <v>30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3"/>
      <c r="M212" s="33"/>
      <c r="N212" s="33"/>
    </row>
    <row r="213" spans="1:16" ht="21" customHeight="1">
      <c r="A213" s="32"/>
      <c r="B213" s="6" t="s">
        <v>28</v>
      </c>
      <c r="C213" s="6"/>
      <c r="D213" s="6"/>
      <c r="E213" s="6"/>
      <c r="F213" s="6"/>
      <c r="G213" s="32"/>
      <c r="H213" s="32"/>
      <c r="I213" s="34"/>
      <c r="J213" s="34"/>
      <c r="K213" s="34"/>
      <c r="L213" s="34"/>
      <c r="M213" s="34"/>
      <c r="N213" s="34"/>
      <c r="O213" s="35" t="s">
        <v>26</v>
      </c>
      <c r="P213" s="36">
        <f>+P206</f>
        <v>40.1</v>
      </c>
    </row>
    <row r="214" spans="1:16" ht="21" customHeight="1">
      <c r="A214" s="6" t="s">
        <v>315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3"/>
      <c r="M214" s="33"/>
      <c r="N214" s="33"/>
    </row>
    <row r="215" spans="1:16" ht="21" customHeight="1">
      <c r="A215" s="32"/>
      <c r="B215" s="6" t="s">
        <v>28</v>
      </c>
      <c r="C215" s="6"/>
      <c r="D215" s="6"/>
      <c r="E215" s="6"/>
      <c r="F215" s="6"/>
      <c r="G215" s="32"/>
      <c r="H215" s="32"/>
      <c r="I215" s="34"/>
      <c r="J215" s="34"/>
      <c r="K215" s="34"/>
      <c r="L215" s="34"/>
      <c r="M215" s="34"/>
      <c r="N215" s="34"/>
      <c r="O215" s="35" t="s">
        <v>26</v>
      </c>
      <c r="P215" s="36">
        <f>+P208</f>
        <v>43.1</v>
      </c>
    </row>
    <row r="216" spans="1:16" ht="21" customHeight="1">
      <c r="A216" s="6" t="s">
        <v>316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3"/>
      <c r="M216" s="33"/>
      <c r="N216" s="33"/>
    </row>
    <row r="217" spans="1:16" ht="21" customHeight="1">
      <c r="A217" s="32"/>
      <c r="B217" s="6" t="s">
        <v>28</v>
      </c>
      <c r="C217" s="6"/>
      <c r="D217" s="6"/>
      <c r="E217" s="6"/>
      <c r="F217" s="6"/>
      <c r="G217" s="32"/>
      <c r="H217" s="32"/>
      <c r="I217" s="34"/>
      <c r="J217" s="34"/>
      <c r="K217" s="34"/>
      <c r="L217" s="34"/>
      <c r="M217" s="34"/>
      <c r="N217" s="34"/>
      <c r="O217" s="35" t="s">
        <v>26</v>
      </c>
      <c r="P217" s="36">
        <f>+P210</f>
        <v>5.9</v>
      </c>
    </row>
    <row r="218" spans="1:16" ht="21" customHeight="1">
      <c r="A218" s="6" t="s">
        <v>317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3"/>
      <c r="M218" s="33"/>
      <c r="N218" s="33"/>
    </row>
    <row r="219" spans="1:16" ht="21" customHeight="1">
      <c r="A219" s="32"/>
      <c r="B219" s="6" t="s">
        <v>28</v>
      </c>
      <c r="C219" s="6"/>
      <c r="D219" s="6"/>
      <c r="E219" s="6"/>
      <c r="F219" s="6"/>
      <c r="G219" s="32"/>
      <c r="H219" s="32"/>
      <c r="I219" s="34"/>
      <c r="J219" s="34"/>
      <c r="K219" s="34"/>
      <c r="L219" s="34"/>
      <c r="M219" s="34"/>
      <c r="N219" s="34"/>
      <c r="O219" s="35" t="s">
        <v>26</v>
      </c>
      <c r="P219" s="36">
        <f>+P208</f>
        <v>43.1</v>
      </c>
    </row>
    <row r="220" spans="1:16" ht="21" customHeight="1">
      <c r="A220" s="6" t="s">
        <v>318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3"/>
      <c r="M220" s="33"/>
      <c r="N220" s="33"/>
    </row>
    <row r="221" spans="1:16" ht="21" customHeight="1">
      <c r="A221" s="32"/>
      <c r="B221" s="6" t="s">
        <v>28</v>
      </c>
      <c r="C221" s="6"/>
      <c r="D221" s="6"/>
      <c r="E221" s="6"/>
      <c r="F221" s="6"/>
      <c r="G221" s="32"/>
      <c r="H221" s="32"/>
      <c r="I221" s="34"/>
      <c r="J221" s="34"/>
      <c r="K221" s="34"/>
      <c r="L221" s="34"/>
      <c r="M221" s="34"/>
      <c r="N221" s="34"/>
      <c r="O221" s="35" t="s">
        <v>26</v>
      </c>
      <c r="P221" s="36">
        <f>+P210</f>
        <v>5.9</v>
      </c>
    </row>
    <row r="222" spans="1:16" ht="21" customHeight="1">
      <c r="A222" s="6" t="s">
        <v>314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3"/>
      <c r="M222" s="33"/>
      <c r="N222" s="33"/>
    </row>
    <row r="223" spans="1:16" ht="21" customHeight="1">
      <c r="A223" s="32"/>
      <c r="B223" s="6" t="s">
        <v>28</v>
      </c>
      <c r="C223" s="6" t="s">
        <v>465</v>
      </c>
      <c r="D223" s="6"/>
      <c r="E223" s="6"/>
      <c r="F223" s="6"/>
      <c r="G223" s="32"/>
      <c r="H223" s="32"/>
      <c r="I223" s="34"/>
      <c r="J223" s="34"/>
      <c r="K223" s="34"/>
      <c r="L223" s="34"/>
      <c r="M223" s="34"/>
      <c r="N223" s="34"/>
      <c r="O223" s="35" t="s">
        <v>26</v>
      </c>
      <c r="P223" s="36">
        <v>49.6</v>
      </c>
    </row>
  </sheetData>
  <mergeCells count="16">
    <mergeCell ref="B141:C141"/>
    <mergeCell ref="B137:B140"/>
    <mergeCell ref="B132:B136"/>
    <mergeCell ref="J133:L133"/>
    <mergeCell ref="B127:B131"/>
    <mergeCell ref="J128:L128"/>
    <mergeCell ref="B114:B116"/>
    <mergeCell ref="B118:B120"/>
    <mergeCell ref="B121:B123"/>
    <mergeCell ref="B125:B126"/>
    <mergeCell ref="P112:P113"/>
    <mergeCell ref="B112:C113"/>
    <mergeCell ref="D112:L113"/>
    <mergeCell ref="M112:M113"/>
    <mergeCell ref="N112:N113"/>
    <mergeCell ref="O112:O113"/>
  </mergeCells>
  <phoneticPr fontId="5"/>
  <pageMargins left="0.6692913385826772" right="0.23622047244094491" top="0.78740157480314965" bottom="0.59055118110236227" header="0" footer="0.39370078740157483"/>
  <pageSetup paperSize="9" scale="9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3"/>
  <sheetViews>
    <sheetView view="pageBreakPreview" zoomScaleNormal="100" zoomScaleSheetLayoutView="100" workbookViewId="0"/>
  </sheetViews>
  <sheetFormatPr defaultRowHeight="14.25"/>
  <cols>
    <col min="1" max="1" width="9.140625" style="32"/>
    <col min="2" max="2" width="4.7109375" style="32" customWidth="1"/>
    <col min="3" max="5" width="12.7109375" style="32" customWidth="1"/>
    <col min="6" max="6" width="11" style="32" customWidth="1"/>
    <col min="7" max="7" width="12.140625" style="32" customWidth="1"/>
    <col min="8" max="8" width="12.140625" style="32" hidden="1" customWidth="1"/>
    <col min="9" max="9" width="7.7109375" style="32" customWidth="1"/>
    <col min="10" max="10" width="4.7109375" style="32" customWidth="1"/>
    <col min="11" max="35" width="12.140625" style="32" customWidth="1"/>
    <col min="36" max="53" width="3" style="32" customWidth="1"/>
    <col min="54" max="256" width="9.140625" style="32"/>
    <col min="257" max="257" width="4.7109375" style="32" customWidth="1"/>
    <col min="258" max="258" width="5.28515625" style="32" customWidth="1"/>
    <col min="259" max="261" width="11" style="32" customWidth="1"/>
    <col min="262" max="291" width="12.140625" style="32" customWidth="1"/>
    <col min="292" max="309" width="3" style="32" customWidth="1"/>
    <col min="310" max="512" width="9.140625" style="32"/>
    <col min="513" max="513" width="4.7109375" style="32" customWidth="1"/>
    <col min="514" max="514" width="5.28515625" style="32" customWidth="1"/>
    <col min="515" max="517" width="11" style="32" customWidth="1"/>
    <col min="518" max="547" width="12.140625" style="32" customWidth="1"/>
    <col min="548" max="565" width="3" style="32" customWidth="1"/>
    <col min="566" max="768" width="9.140625" style="32"/>
    <col min="769" max="769" width="4.7109375" style="32" customWidth="1"/>
    <col min="770" max="770" width="5.28515625" style="32" customWidth="1"/>
    <col min="771" max="773" width="11" style="32" customWidth="1"/>
    <col min="774" max="803" width="12.140625" style="32" customWidth="1"/>
    <col min="804" max="821" width="3" style="32" customWidth="1"/>
    <col min="822" max="1024" width="9.140625" style="32"/>
    <col min="1025" max="1025" width="4.7109375" style="32" customWidth="1"/>
    <col min="1026" max="1026" width="5.28515625" style="32" customWidth="1"/>
    <col min="1027" max="1029" width="11" style="32" customWidth="1"/>
    <col min="1030" max="1059" width="12.140625" style="32" customWidth="1"/>
    <col min="1060" max="1077" width="3" style="32" customWidth="1"/>
    <col min="1078" max="1280" width="9.140625" style="32"/>
    <col min="1281" max="1281" width="4.7109375" style="32" customWidth="1"/>
    <col min="1282" max="1282" width="5.28515625" style="32" customWidth="1"/>
    <col min="1283" max="1285" width="11" style="32" customWidth="1"/>
    <col min="1286" max="1315" width="12.140625" style="32" customWidth="1"/>
    <col min="1316" max="1333" width="3" style="32" customWidth="1"/>
    <col min="1334" max="1536" width="9.140625" style="32"/>
    <col min="1537" max="1537" width="4.7109375" style="32" customWidth="1"/>
    <col min="1538" max="1538" width="5.28515625" style="32" customWidth="1"/>
    <col min="1539" max="1541" width="11" style="32" customWidth="1"/>
    <col min="1542" max="1571" width="12.140625" style="32" customWidth="1"/>
    <col min="1572" max="1589" width="3" style="32" customWidth="1"/>
    <col min="1590" max="1792" width="9.140625" style="32"/>
    <col min="1793" max="1793" width="4.7109375" style="32" customWidth="1"/>
    <col min="1794" max="1794" width="5.28515625" style="32" customWidth="1"/>
    <col min="1795" max="1797" width="11" style="32" customWidth="1"/>
    <col min="1798" max="1827" width="12.140625" style="32" customWidth="1"/>
    <col min="1828" max="1845" width="3" style="32" customWidth="1"/>
    <col min="1846" max="2048" width="9.140625" style="32"/>
    <col min="2049" max="2049" width="4.7109375" style="32" customWidth="1"/>
    <col min="2050" max="2050" width="5.28515625" style="32" customWidth="1"/>
    <col min="2051" max="2053" width="11" style="32" customWidth="1"/>
    <col min="2054" max="2083" width="12.140625" style="32" customWidth="1"/>
    <col min="2084" max="2101" width="3" style="32" customWidth="1"/>
    <col min="2102" max="2304" width="9.140625" style="32"/>
    <col min="2305" max="2305" width="4.7109375" style="32" customWidth="1"/>
    <col min="2306" max="2306" width="5.28515625" style="32" customWidth="1"/>
    <col min="2307" max="2309" width="11" style="32" customWidth="1"/>
    <col min="2310" max="2339" width="12.140625" style="32" customWidth="1"/>
    <col min="2340" max="2357" width="3" style="32" customWidth="1"/>
    <col min="2358" max="2560" width="9.140625" style="32"/>
    <col min="2561" max="2561" width="4.7109375" style="32" customWidth="1"/>
    <col min="2562" max="2562" width="5.28515625" style="32" customWidth="1"/>
    <col min="2563" max="2565" width="11" style="32" customWidth="1"/>
    <col min="2566" max="2595" width="12.140625" style="32" customWidth="1"/>
    <col min="2596" max="2613" width="3" style="32" customWidth="1"/>
    <col min="2614" max="2816" width="9.140625" style="32"/>
    <col min="2817" max="2817" width="4.7109375" style="32" customWidth="1"/>
    <col min="2818" max="2818" width="5.28515625" style="32" customWidth="1"/>
    <col min="2819" max="2821" width="11" style="32" customWidth="1"/>
    <col min="2822" max="2851" width="12.140625" style="32" customWidth="1"/>
    <col min="2852" max="2869" width="3" style="32" customWidth="1"/>
    <col min="2870" max="3072" width="9.140625" style="32"/>
    <col min="3073" max="3073" width="4.7109375" style="32" customWidth="1"/>
    <col min="3074" max="3074" width="5.28515625" style="32" customWidth="1"/>
    <col min="3075" max="3077" width="11" style="32" customWidth="1"/>
    <col min="3078" max="3107" width="12.140625" style="32" customWidth="1"/>
    <col min="3108" max="3125" width="3" style="32" customWidth="1"/>
    <col min="3126" max="3328" width="9.140625" style="32"/>
    <col min="3329" max="3329" width="4.7109375" style="32" customWidth="1"/>
    <col min="3330" max="3330" width="5.28515625" style="32" customWidth="1"/>
    <col min="3331" max="3333" width="11" style="32" customWidth="1"/>
    <col min="3334" max="3363" width="12.140625" style="32" customWidth="1"/>
    <col min="3364" max="3381" width="3" style="32" customWidth="1"/>
    <col min="3382" max="3584" width="9.140625" style="32"/>
    <col min="3585" max="3585" width="4.7109375" style="32" customWidth="1"/>
    <col min="3586" max="3586" width="5.28515625" style="32" customWidth="1"/>
    <col min="3587" max="3589" width="11" style="32" customWidth="1"/>
    <col min="3590" max="3619" width="12.140625" style="32" customWidth="1"/>
    <col min="3620" max="3637" width="3" style="32" customWidth="1"/>
    <col min="3638" max="3840" width="9.140625" style="32"/>
    <col min="3841" max="3841" width="4.7109375" style="32" customWidth="1"/>
    <col min="3842" max="3842" width="5.28515625" style="32" customWidth="1"/>
    <col min="3843" max="3845" width="11" style="32" customWidth="1"/>
    <col min="3846" max="3875" width="12.140625" style="32" customWidth="1"/>
    <col min="3876" max="3893" width="3" style="32" customWidth="1"/>
    <col min="3894" max="4096" width="9.140625" style="32"/>
    <col min="4097" max="4097" width="4.7109375" style="32" customWidth="1"/>
    <col min="4098" max="4098" width="5.28515625" style="32" customWidth="1"/>
    <col min="4099" max="4101" width="11" style="32" customWidth="1"/>
    <col min="4102" max="4131" width="12.140625" style="32" customWidth="1"/>
    <col min="4132" max="4149" width="3" style="32" customWidth="1"/>
    <col min="4150" max="4352" width="9.140625" style="32"/>
    <col min="4353" max="4353" width="4.7109375" style="32" customWidth="1"/>
    <col min="4354" max="4354" width="5.28515625" style="32" customWidth="1"/>
    <col min="4355" max="4357" width="11" style="32" customWidth="1"/>
    <col min="4358" max="4387" width="12.140625" style="32" customWidth="1"/>
    <col min="4388" max="4405" width="3" style="32" customWidth="1"/>
    <col min="4406" max="4608" width="9.140625" style="32"/>
    <col min="4609" max="4609" width="4.7109375" style="32" customWidth="1"/>
    <col min="4610" max="4610" width="5.28515625" style="32" customWidth="1"/>
    <col min="4611" max="4613" width="11" style="32" customWidth="1"/>
    <col min="4614" max="4643" width="12.140625" style="32" customWidth="1"/>
    <col min="4644" max="4661" width="3" style="32" customWidth="1"/>
    <col min="4662" max="4864" width="9.140625" style="32"/>
    <col min="4865" max="4865" width="4.7109375" style="32" customWidth="1"/>
    <col min="4866" max="4866" width="5.28515625" style="32" customWidth="1"/>
    <col min="4867" max="4869" width="11" style="32" customWidth="1"/>
    <col min="4870" max="4899" width="12.140625" style="32" customWidth="1"/>
    <col min="4900" max="4917" width="3" style="32" customWidth="1"/>
    <col min="4918" max="5120" width="9.140625" style="32"/>
    <col min="5121" max="5121" width="4.7109375" style="32" customWidth="1"/>
    <col min="5122" max="5122" width="5.28515625" style="32" customWidth="1"/>
    <col min="5123" max="5125" width="11" style="32" customWidth="1"/>
    <col min="5126" max="5155" width="12.140625" style="32" customWidth="1"/>
    <col min="5156" max="5173" width="3" style="32" customWidth="1"/>
    <col min="5174" max="5376" width="9.140625" style="32"/>
    <col min="5377" max="5377" width="4.7109375" style="32" customWidth="1"/>
    <col min="5378" max="5378" width="5.28515625" style="32" customWidth="1"/>
    <col min="5379" max="5381" width="11" style="32" customWidth="1"/>
    <col min="5382" max="5411" width="12.140625" style="32" customWidth="1"/>
    <col min="5412" max="5429" width="3" style="32" customWidth="1"/>
    <col min="5430" max="5632" width="9.140625" style="32"/>
    <col min="5633" max="5633" width="4.7109375" style="32" customWidth="1"/>
    <col min="5634" max="5634" width="5.28515625" style="32" customWidth="1"/>
    <col min="5635" max="5637" width="11" style="32" customWidth="1"/>
    <col min="5638" max="5667" width="12.140625" style="32" customWidth="1"/>
    <col min="5668" max="5685" width="3" style="32" customWidth="1"/>
    <col min="5686" max="5888" width="9.140625" style="32"/>
    <col min="5889" max="5889" width="4.7109375" style="32" customWidth="1"/>
    <col min="5890" max="5890" width="5.28515625" style="32" customWidth="1"/>
    <col min="5891" max="5893" width="11" style="32" customWidth="1"/>
    <col min="5894" max="5923" width="12.140625" style="32" customWidth="1"/>
    <col min="5924" max="5941" width="3" style="32" customWidth="1"/>
    <col min="5942" max="6144" width="9.140625" style="32"/>
    <col min="6145" max="6145" width="4.7109375" style="32" customWidth="1"/>
    <col min="6146" max="6146" width="5.28515625" style="32" customWidth="1"/>
    <col min="6147" max="6149" width="11" style="32" customWidth="1"/>
    <col min="6150" max="6179" width="12.140625" style="32" customWidth="1"/>
    <col min="6180" max="6197" width="3" style="32" customWidth="1"/>
    <col min="6198" max="6400" width="9.140625" style="32"/>
    <col min="6401" max="6401" width="4.7109375" style="32" customWidth="1"/>
    <col min="6402" max="6402" width="5.28515625" style="32" customWidth="1"/>
    <col min="6403" max="6405" width="11" style="32" customWidth="1"/>
    <col min="6406" max="6435" width="12.140625" style="32" customWidth="1"/>
    <col min="6436" max="6453" width="3" style="32" customWidth="1"/>
    <col min="6454" max="6656" width="9.140625" style="32"/>
    <col min="6657" max="6657" width="4.7109375" style="32" customWidth="1"/>
    <col min="6658" max="6658" width="5.28515625" style="32" customWidth="1"/>
    <col min="6659" max="6661" width="11" style="32" customWidth="1"/>
    <col min="6662" max="6691" width="12.140625" style="32" customWidth="1"/>
    <col min="6692" max="6709" width="3" style="32" customWidth="1"/>
    <col min="6710" max="6912" width="9.140625" style="32"/>
    <col min="6913" max="6913" width="4.7109375" style="32" customWidth="1"/>
    <col min="6914" max="6914" width="5.28515625" style="32" customWidth="1"/>
    <col min="6915" max="6917" width="11" style="32" customWidth="1"/>
    <col min="6918" max="6947" width="12.140625" style="32" customWidth="1"/>
    <col min="6948" max="6965" width="3" style="32" customWidth="1"/>
    <col min="6966" max="7168" width="9.140625" style="32"/>
    <col min="7169" max="7169" width="4.7109375" style="32" customWidth="1"/>
    <col min="7170" max="7170" width="5.28515625" style="32" customWidth="1"/>
    <col min="7171" max="7173" width="11" style="32" customWidth="1"/>
    <col min="7174" max="7203" width="12.140625" style="32" customWidth="1"/>
    <col min="7204" max="7221" width="3" style="32" customWidth="1"/>
    <col min="7222" max="7424" width="9.140625" style="32"/>
    <col min="7425" max="7425" width="4.7109375" style="32" customWidth="1"/>
    <col min="7426" max="7426" width="5.28515625" style="32" customWidth="1"/>
    <col min="7427" max="7429" width="11" style="32" customWidth="1"/>
    <col min="7430" max="7459" width="12.140625" style="32" customWidth="1"/>
    <col min="7460" max="7477" width="3" style="32" customWidth="1"/>
    <col min="7478" max="7680" width="9.140625" style="32"/>
    <col min="7681" max="7681" width="4.7109375" style="32" customWidth="1"/>
    <col min="7682" max="7682" width="5.28515625" style="32" customWidth="1"/>
    <col min="7683" max="7685" width="11" style="32" customWidth="1"/>
    <col min="7686" max="7715" width="12.140625" style="32" customWidth="1"/>
    <col min="7716" max="7733" width="3" style="32" customWidth="1"/>
    <col min="7734" max="7936" width="9.140625" style="32"/>
    <col min="7937" max="7937" width="4.7109375" style="32" customWidth="1"/>
    <col min="7938" max="7938" width="5.28515625" style="32" customWidth="1"/>
    <col min="7939" max="7941" width="11" style="32" customWidth="1"/>
    <col min="7942" max="7971" width="12.140625" style="32" customWidth="1"/>
    <col min="7972" max="7989" width="3" style="32" customWidth="1"/>
    <col min="7990" max="8192" width="9.140625" style="32"/>
    <col min="8193" max="8193" width="4.7109375" style="32" customWidth="1"/>
    <col min="8194" max="8194" width="5.28515625" style="32" customWidth="1"/>
    <col min="8195" max="8197" width="11" style="32" customWidth="1"/>
    <col min="8198" max="8227" width="12.140625" style="32" customWidth="1"/>
    <col min="8228" max="8245" width="3" style="32" customWidth="1"/>
    <col min="8246" max="8448" width="9.140625" style="32"/>
    <col min="8449" max="8449" width="4.7109375" style="32" customWidth="1"/>
    <col min="8450" max="8450" width="5.28515625" style="32" customWidth="1"/>
    <col min="8451" max="8453" width="11" style="32" customWidth="1"/>
    <col min="8454" max="8483" width="12.140625" style="32" customWidth="1"/>
    <col min="8484" max="8501" width="3" style="32" customWidth="1"/>
    <col min="8502" max="8704" width="9.140625" style="32"/>
    <col min="8705" max="8705" width="4.7109375" style="32" customWidth="1"/>
    <col min="8706" max="8706" width="5.28515625" style="32" customWidth="1"/>
    <col min="8707" max="8709" width="11" style="32" customWidth="1"/>
    <col min="8710" max="8739" width="12.140625" style="32" customWidth="1"/>
    <col min="8740" max="8757" width="3" style="32" customWidth="1"/>
    <col min="8758" max="8960" width="9.140625" style="32"/>
    <col min="8961" max="8961" width="4.7109375" style="32" customWidth="1"/>
    <col min="8962" max="8962" width="5.28515625" style="32" customWidth="1"/>
    <col min="8963" max="8965" width="11" style="32" customWidth="1"/>
    <col min="8966" max="8995" width="12.140625" style="32" customWidth="1"/>
    <col min="8996" max="9013" width="3" style="32" customWidth="1"/>
    <col min="9014" max="9216" width="9.140625" style="32"/>
    <col min="9217" max="9217" width="4.7109375" style="32" customWidth="1"/>
    <col min="9218" max="9218" width="5.28515625" style="32" customWidth="1"/>
    <col min="9219" max="9221" width="11" style="32" customWidth="1"/>
    <col min="9222" max="9251" width="12.140625" style="32" customWidth="1"/>
    <col min="9252" max="9269" width="3" style="32" customWidth="1"/>
    <col min="9270" max="9472" width="9.140625" style="32"/>
    <col min="9473" max="9473" width="4.7109375" style="32" customWidth="1"/>
    <col min="9474" max="9474" width="5.28515625" style="32" customWidth="1"/>
    <col min="9475" max="9477" width="11" style="32" customWidth="1"/>
    <col min="9478" max="9507" width="12.140625" style="32" customWidth="1"/>
    <col min="9508" max="9525" width="3" style="32" customWidth="1"/>
    <col min="9526" max="9728" width="9.140625" style="32"/>
    <col min="9729" max="9729" width="4.7109375" style="32" customWidth="1"/>
    <col min="9730" max="9730" width="5.28515625" style="32" customWidth="1"/>
    <col min="9731" max="9733" width="11" style="32" customWidth="1"/>
    <col min="9734" max="9763" width="12.140625" style="32" customWidth="1"/>
    <col min="9764" max="9781" width="3" style="32" customWidth="1"/>
    <col min="9782" max="9984" width="9.140625" style="32"/>
    <col min="9985" max="9985" width="4.7109375" style="32" customWidth="1"/>
    <col min="9986" max="9986" width="5.28515625" style="32" customWidth="1"/>
    <col min="9987" max="9989" width="11" style="32" customWidth="1"/>
    <col min="9990" max="10019" width="12.140625" style="32" customWidth="1"/>
    <col min="10020" max="10037" width="3" style="32" customWidth="1"/>
    <col min="10038" max="10240" width="9.140625" style="32"/>
    <col min="10241" max="10241" width="4.7109375" style="32" customWidth="1"/>
    <col min="10242" max="10242" width="5.28515625" style="32" customWidth="1"/>
    <col min="10243" max="10245" width="11" style="32" customWidth="1"/>
    <col min="10246" max="10275" width="12.140625" style="32" customWidth="1"/>
    <col min="10276" max="10293" width="3" style="32" customWidth="1"/>
    <col min="10294" max="10496" width="9.140625" style="32"/>
    <col min="10497" max="10497" width="4.7109375" style="32" customWidth="1"/>
    <col min="10498" max="10498" width="5.28515625" style="32" customWidth="1"/>
    <col min="10499" max="10501" width="11" style="32" customWidth="1"/>
    <col min="10502" max="10531" width="12.140625" style="32" customWidth="1"/>
    <col min="10532" max="10549" width="3" style="32" customWidth="1"/>
    <col min="10550" max="10752" width="9.140625" style="32"/>
    <col min="10753" max="10753" width="4.7109375" style="32" customWidth="1"/>
    <col min="10754" max="10754" width="5.28515625" style="32" customWidth="1"/>
    <col min="10755" max="10757" width="11" style="32" customWidth="1"/>
    <col min="10758" max="10787" width="12.140625" style="32" customWidth="1"/>
    <col min="10788" max="10805" width="3" style="32" customWidth="1"/>
    <col min="10806" max="11008" width="9.140625" style="32"/>
    <col min="11009" max="11009" width="4.7109375" style="32" customWidth="1"/>
    <col min="11010" max="11010" width="5.28515625" style="32" customWidth="1"/>
    <col min="11011" max="11013" width="11" style="32" customWidth="1"/>
    <col min="11014" max="11043" width="12.140625" style="32" customWidth="1"/>
    <col min="11044" max="11061" width="3" style="32" customWidth="1"/>
    <col min="11062" max="11264" width="9.140625" style="32"/>
    <col min="11265" max="11265" width="4.7109375" style="32" customWidth="1"/>
    <col min="11266" max="11266" width="5.28515625" style="32" customWidth="1"/>
    <col min="11267" max="11269" width="11" style="32" customWidth="1"/>
    <col min="11270" max="11299" width="12.140625" style="32" customWidth="1"/>
    <col min="11300" max="11317" width="3" style="32" customWidth="1"/>
    <col min="11318" max="11520" width="9.140625" style="32"/>
    <col min="11521" max="11521" width="4.7109375" style="32" customWidth="1"/>
    <col min="11522" max="11522" width="5.28515625" style="32" customWidth="1"/>
    <col min="11523" max="11525" width="11" style="32" customWidth="1"/>
    <col min="11526" max="11555" width="12.140625" style="32" customWidth="1"/>
    <col min="11556" max="11573" width="3" style="32" customWidth="1"/>
    <col min="11574" max="11776" width="9.140625" style="32"/>
    <col min="11777" max="11777" width="4.7109375" style="32" customWidth="1"/>
    <col min="11778" max="11778" width="5.28515625" style="32" customWidth="1"/>
    <col min="11779" max="11781" width="11" style="32" customWidth="1"/>
    <col min="11782" max="11811" width="12.140625" style="32" customWidth="1"/>
    <col min="11812" max="11829" width="3" style="32" customWidth="1"/>
    <col min="11830" max="12032" width="9.140625" style="32"/>
    <col min="12033" max="12033" width="4.7109375" style="32" customWidth="1"/>
    <col min="12034" max="12034" width="5.28515625" style="32" customWidth="1"/>
    <col min="12035" max="12037" width="11" style="32" customWidth="1"/>
    <col min="12038" max="12067" width="12.140625" style="32" customWidth="1"/>
    <col min="12068" max="12085" width="3" style="32" customWidth="1"/>
    <col min="12086" max="12288" width="9.140625" style="32"/>
    <col min="12289" max="12289" width="4.7109375" style="32" customWidth="1"/>
    <col min="12290" max="12290" width="5.28515625" style="32" customWidth="1"/>
    <col min="12291" max="12293" width="11" style="32" customWidth="1"/>
    <col min="12294" max="12323" width="12.140625" style="32" customWidth="1"/>
    <col min="12324" max="12341" width="3" style="32" customWidth="1"/>
    <col min="12342" max="12544" width="9.140625" style="32"/>
    <col min="12545" max="12545" width="4.7109375" style="32" customWidth="1"/>
    <col min="12546" max="12546" width="5.28515625" style="32" customWidth="1"/>
    <col min="12547" max="12549" width="11" style="32" customWidth="1"/>
    <col min="12550" max="12579" width="12.140625" style="32" customWidth="1"/>
    <col min="12580" max="12597" width="3" style="32" customWidth="1"/>
    <col min="12598" max="12800" width="9.140625" style="32"/>
    <col min="12801" max="12801" width="4.7109375" style="32" customWidth="1"/>
    <col min="12802" max="12802" width="5.28515625" style="32" customWidth="1"/>
    <col min="12803" max="12805" width="11" style="32" customWidth="1"/>
    <col min="12806" max="12835" width="12.140625" style="32" customWidth="1"/>
    <col min="12836" max="12853" width="3" style="32" customWidth="1"/>
    <col min="12854" max="13056" width="9.140625" style="32"/>
    <col min="13057" max="13057" width="4.7109375" style="32" customWidth="1"/>
    <col min="13058" max="13058" width="5.28515625" style="32" customWidth="1"/>
    <col min="13059" max="13061" width="11" style="32" customWidth="1"/>
    <col min="13062" max="13091" width="12.140625" style="32" customWidth="1"/>
    <col min="13092" max="13109" width="3" style="32" customWidth="1"/>
    <col min="13110" max="13312" width="9.140625" style="32"/>
    <col min="13313" max="13313" width="4.7109375" style="32" customWidth="1"/>
    <col min="13314" max="13314" width="5.28515625" style="32" customWidth="1"/>
    <col min="13315" max="13317" width="11" style="32" customWidth="1"/>
    <col min="13318" max="13347" width="12.140625" style="32" customWidth="1"/>
    <col min="13348" max="13365" width="3" style="32" customWidth="1"/>
    <col min="13366" max="13568" width="9.140625" style="32"/>
    <col min="13569" max="13569" width="4.7109375" style="32" customWidth="1"/>
    <col min="13570" max="13570" width="5.28515625" style="32" customWidth="1"/>
    <col min="13571" max="13573" width="11" style="32" customWidth="1"/>
    <col min="13574" max="13603" width="12.140625" style="32" customWidth="1"/>
    <col min="13604" max="13621" width="3" style="32" customWidth="1"/>
    <col min="13622" max="13824" width="9.140625" style="32"/>
    <col min="13825" max="13825" width="4.7109375" style="32" customWidth="1"/>
    <col min="13826" max="13826" width="5.28515625" style="32" customWidth="1"/>
    <col min="13827" max="13829" width="11" style="32" customWidth="1"/>
    <col min="13830" max="13859" width="12.140625" style="32" customWidth="1"/>
    <col min="13860" max="13877" width="3" style="32" customWidth="1"/>
    <col min="13878" max="14080" width="9.140625" style="32"/>
    <col min="14081" max="14081" width="4.7109375" style="32" customWidth="1"/>
    <col min="14082" max="14082" width="5.28515625" style="32" customWidth="1"/>
    <col min="14083" max="14085" width="11" style="32" customWidth="1"/>
    <col min="14086" max="14115" width="12.140625" style="32" customWidth="1"/>
    <col min="14116" max="14133" width="3" style="32" customWidth="1"/>
    <col min="14134" max="14336" width="9.140625" style="32"/>
    <col min="14337" max="14337" width="4.7109375" style="32" customWidth="1"/>
    <col min="14338" max="14338" width="5.28515625" style="32" customWidth="1"/>
    <col min="14339" max="14341" width="11" style="32" customWidth="1"/>
    <col min="14342" max="14371" width="12.140625" style="32" customWidth="1"/>
    <col min="14372" max="14389" width="3" style="32" customWidth="1"/>
    <col min="14390" max="14592" width="9.140625" style="32"/>
    <col min="14593" max="14593" width="4.7109375" style="32" customWidth="1"/>
    <col min="14594" max="14594" width="5.28515625" style="32" customWidth="1"/>
    <col min="14595" max="14597" width="11" style="32" customWidth="1"/>
    <col min="14598" max="14627" width="12.140625" style="32" customWidth="1"/>
    <col min="14628" max="14645" width="3" style="32" customWidth="1"/>
    <col min="14646" max="14848" width="9.140625" style="32"/>
    <col min="14849" max="14849" width="4.7109375" style="32" customWidth="1"/>
    <col min="14850" max="14850" width="5.28515625" style="32" customWidth="1"/>
    <col min="14851" max="14853" width="11" style="32" customWidth="1"/>
    <col min="14854" max="14883" width="12.140625" style="32" customWidth="1"/>
    <col min="14884" max="14901" width="3" style="32" customWidth="1"/>
    <col min="14902" max="15104" width="9.140625" style="32"/>
    <col min="15105" max="15105" width="4.7109375" style="32" customWidth="1"/>
    <col min="15106" max="15106" width="5.28515625" style="32" customWidth="1"/>
    <col min="15107" max="15109" width="11" style="32" customWidth="1"/>
    <col min="15110" max="15139" width="12.140625" style="32" customWidth="1"/>
    <col min="15140" max="15157" width="3" style="32" customWidth="1"/>
    <col min="15158" max="15360" width="9.140625" style="32"/>
    <col min="15361" max="15361" width="4.7109375" style="32" customWidth="1"/>
    <col min="15362" max="15362" width="5.28515625" style="32" customWidth="1"/>
    <col min="15363" max="15365" width="11" style="32" customWidth="1"/>
    <col min="15366" max="15395" width="12.140625" style="32" customWidth="1"/>
    <col min="15396" max="15413" width="3" style="32" customWidth="1"/>
    <col min="15414" max="15616" width="9.140625" style="32"/>
    <col min="15617" max="15617" width="4.7109375" style="32" customWidth="1"/>
    <col min="15618" max="15618" width="5.28515625" style="32" customWidth="1"/>
    <col min="15619" max="15621" width="11" style="32" customWidth="1"/>
    <col min="15622" max="15651" width="12.140625" style="32" customWidth="1"/>
    <col min="15652" max="15669" width="3" style="32" customWidth="1"/>
    <col min="15670" max="15872" width="9.140625" style="32"/>
    <col min="15873" max="15873" width="4.7109375" style="32" customWidth="1"/>
    <col min="15874" max="15874" width="5.28515625" style="32" customWidth="1"/>
    <col min="15875" max="15877" width="11" style="32" customWidth="1"/>
    <col min="15878" max="15907" width="12.140625" style="32" customWidth="1"/>
    <col min="15908" max="15925" width="3" style="32" customWidth="1"/>
    <col min="15926" max="16128" width="9.140625" style="32"/>
    <col min="16129" max="16129" width="4.7109375" style="32" customWidth="1"/>
    <col min="16130" max="16130" width="5.28515625" style="32" customWidth="1"/>
    <col min="16131" max="16133" width="11" style="32" customWidth="1"/>
    <col min="16134" max="16163" width="12.140625" style="32" customWidth="1"/>
    <col min="16164" max="16181" width="3" style="32" customWidth="1"/>
    <col min="16182" max="16384" width="9.140625" style="32"/>
  </cols>
  <sheetData>
    <row r="1" spans="1:17" ht="18" customHeight="1">
      <c r="A1" s="4" t="s">
        <v>179</v>
      </c>
    </row>
    <row r="2" spans="1:17" ht="18" customHeight="1">
      <c r="A2" s="6" t="s">
        <v>177</v>
      </c>
    </row>
    <row r="3" spans="1:17" ht="18" customHeight="1">
      <c r="A3" s="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8" customHeight="1">
      <c r="A4" s="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8" customHeight="1">
      <c r="A5" s="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18" customHeight="1">
      <c r="A6" s="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ht="18" customHeight="1">
      <c r="A7" s="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18" customHeight="1">
      <c r="A8" s="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ht="18" customHeight="1">
      <c r="A9" s="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8" customHeight="1">
      <c r="A10" s="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8" customHeight="1">
      <c r="A11" s="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18" customHeight="1">
      <c r="A12" s="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18" customHeight="1">
      <c r="A13" s="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ht="18" customHeight="1">
      <c r="A14" s="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ht="18" customHeight="1">
      <c r="A15" s="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ht="18" customHeight="1">
      <c r="A16" s="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ht="18" customHeight="1">
      <c r="A17" s="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18" customHeight="1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ht="18" customHeight="1">
      <c r="A19" s="6" t="s">
        <v>250</v>
      </c>
      <c r="B19" s="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ht="18" customHeight="1">
      <c r="B20" s="252" t="s">
        <v>31</v>
      </c>
      <c r="C20" s="254" t="s">
        <v>32</v>
      </c>
      <c r="D20" s="254" t="s">
        <v>33</v>
      </c>
      <c r="E20" s="254" t="s">
        <v>34</v>
      </c>
      <c r="F20" s="38" t="s">
        <v>35</v>
      </c>
      <c r="G20" s="244" t="s">
        <v>36</v>
      </c>
    </row>
    <row r="21" spans="1:17" ht="18" customHeight="1">
      <c r="B21" s="253"/>
      <c r="C21" s="255"/>
      <c r="D21" s="255"/>
      <c r="E21" s="255"/>
      <c r="F21" s="39" t="s">
        <v>37</v>
      </c>
      <c r="G21" s="245"/>
    </row>
    <row r="22" spans="1:17" ht="18" customHeight="1">
      <c r="B22" s="40">
        <v>1</v>
      </c>
      <c r="C22" s="41">
        <v>100</v>
      </c>
      <c r="D22" s="41">
        <v>100</v>
      </c>
      <c r="E22" s="41">
        <v>50</v>
      </c>
      <c r="F22" s="42">
        <f>ROUND(C22*D22*E22*10^(-9)*1.18,4)</f>
        <v>5.9999999999999995E-4</v>
      </c>
      <c r="G22" s="43" t="s">
        <v>38</v>
      </c>
      <c r="H22" s="6"/>
      <c r="I22" s="6"/>
    </row>
    <row r="23" spans="1:17" ht="18" customHeight="1">
      <c r="B23" s="40">
        <v>2</v>
      </c>
      <c r="C23" s="41">
        <v>100</v>
      </c>
      <c r="D23" s="41">
        <v>100</v>
      </c>
      <c r="E23" s="41">
        <v>50</v>
      </c>
      <c r="F23" s="42">
        <f>ROUND(C23*D23*E23*10^(-9)*1.18,4)</f>
        <v>5.9999999999999995E-4</v>
      </c>
      <c r="G23" s="43" t="s">
        <v>38</v>
      </c>
      <c r="H23" s="6"/>
      <c r="I23" s="6"/>
    </row>
    <row r="24" spans="1:17" ht="18" customHeight="1">
      <c r="B24" s="40">
        <v>3</v>
      </c>
      <c r="C24" s="41">
        <v>100</v>
      </c>
      <c r="D24" s="41">
        <v>100</v>
      </c>
      <c r="E24" s="41">
        <v>50</v>
      </c>
      <c r="F24" s="42">
        <f t="shared" ref="F24:F28" si="0">ROUND(C24*D24*E24*10^(-9)*1.18,4)</f>
        <v>5.9999999999999995E-4</v>
      </c>
      <c r="G24" s="43" t="s">
        <v>38</v>
      </c>
      <c r="H24" s="6"/>
      <c r="I24" s="6"/>
    </row>
    <row r="25" spans="1:17" ht="18" customHeight="1">
      <c r="B25" s="40">
        <v>4</v>
      </c>
      <c r="C25" s="41">
        <v>200</v>
      </c>
      <c r="D25" s="41">
        <v>100</v>
      </c>
      <c r="E25" s="41">
        <v>50</v>
      </c>
      <c r="F25" s="42">
        <f t="shared" si="0"/>
        <v>1.1999999999999999E-3</v>
      </c>
      <c r="G25" s="43" t="s">
        <v>38</v>
      </c>
      <c r="H25" s="6"/>
      <c r="I25" s="6"/>
    </row>
    <row r="26" spans="1:17" ht="18" customHeight="1">
      <c r="B26" s="40">
        <v>5</v>
      </c>
      <c r="C26" s="41">
        <v>100</v>
      </c>
      <c r="D26" s="41">
        <v>200</v>
      </c>
      <c r="E26" s="41">
        <v>50</v>
      </c>
      <c r="F26" s="42">
        <f t="shared" si="0"/>
        <v>1.1999999999999999E-3</v>
      </c>
      <c r="G26" s="43" t="s">
        <v>38</v>
      </c>
      <c r="H26" s="6"/>
      <c r="I26" s="6"/>
    </row>
    <row r="27" spans="1:17" ht="18" customHeight="1">
      <c r="B27" s="40">
        <v>6</v>
      </c>
      <c r="C27" s="41">
        <v>50</v>
      </c>
      <c r="D27" s="41">
        <v>50</v>
      </c>
      <c r="E27" s="41">
        <v>50</v>
      </c>
      <c r="F27" s="42">
        <f t="shared" si="0"/>
        <v>1E-4</v>
      </c>
      <c r="G27" s="43" t="s">
        <v>38</v>
      </c>
      <c r="H27" s="6"/>
      <c r="I27" s="6"/>
    </row>
    <row r="28" spans="1:17" ht="18" customHeight="1">
      <c r="B28" s="40">
        <v>7</v>
      </c>
      <c r="C28" s="41">
        <v>100</v>
      </c>
      <c r="D28" s="41">
        <v>100</v>
      </c>
      <c r="E28" s="41">
        <v>50</v>
      </c>
      <c r="F28" s="42">
        <f t="shared" si="0"/>
        <v>5.9999999999999995E-4</v>
      </c>
      <c r="G28" s="43" t="s">
        <v>38</v>
      </c>
      <c r="H28" s="6"/>
      <c r="I28" s="6"/>
    </row>
    <row r="29" spans="1:17" ht="18" customHeight="1">
      <c r="B29" s="246" t="s">
        <v>39</v>
      </c>
      <c r="C29" s="247"/>
      <c r="D29" s="247"/>
      <c r="E29" s="248"/>
      <c r="F29" s="44">
        <f>SUMIF(G22:G28,"豆板",F22:F28)</f>
        <v>0</v>
      </c>
      <c r="G29" s="43" t="s">
        <v>40</v>
      </c>
      <c r="H29" s="6"/>
      <c r="I29" s="6"/>
    </row>
    <row r="30" spans="1:17" ht="18" customHeight="1">
      <c r="B30" s="249"/>
      <c r="C30" s="250"/>
      <c r="D30" s="250"/>
      <c r="E30" s="251"/>
      <c r="F30" s="44">
        <f>SUMIF(G22:G28,"鉄筋露出",F22:F28)</f>
        <v>4.8999999999999998E-3</v>
      </c>
      <c r="G30" s="43" t="s">
        <v>41</v>
      </c>
      <c r="H30" s="45"/>
      <c r="I30" s="6"/>
    </row>
    <row r="31" spans="1:17" ht="18" customHeight="1">
      <c r="B31" s="46"/>
      <c r="C31" s="46"/>
      <c r="D31" s="46"/>
      <c r="E31" s="46"/>
      <c r="F31" s="47"/>
      <c r="G31" s="48"/>
      <c r="H31" s="6"/>
      <c r="I31" s="6"/>
    </row>
    <row r="32" spans="1:17" ht="18" customHeight="1"/>
    <row r="33" spans="1:12" ht="18" customHeight="1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2" ht="18" customHeight="1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2" ht="18" customHeight="1">
      <c r="A35" s="6"/>
      <c r="B35" s="34"/>
      <c r="C35" s="6"/>
      <c r="D35" s="3"/>
      <c r="E35" s="3"/>
      <c r="F35" s="3"/>
      <c r="G35" s="3"/>
      <c r="H35" s="3"/>
      <c r="I35" s="3"/>
      <c r="J35" s="49"/>
      <c r="K35" s="50"/>
    </row>
    <row r="36" spans="1:12" ht="18" customHeight="1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2" ht="18" customHeight="1">
      <c r="A37" s="3"/>
      <c r="B37" s="34"/>
      <c r="C37" s="6"/>
      <c r="D37" s="3"/>
      <c r="E37" s="3"/>
      <c r="F37" s="3"/>
      <c r="G37" s="3"/>
      <c r="H37" s="3"/>
      <c r="I37" s="3"/>
      <c r="J37" s="49"/>
      <c r="K37" s="50"/>
    </row>
    <row r="38" spans="1:12" ht="18" customHeight="1">
      <c r="A38" s="3"/>
      <c r="B38" s="34"/>
      <c r="C38" s="6"/>
      <c r="D38" s="3"/>
      <c r="E38" s="3"/>
      <c r="F38" s="3"/>
      <c r="G38" s="3"/>
      <c r="H38" s="3"/>
      <c r="I38" s="3"/>
      <c r="J38" s="49"/>
      <c r="K38" s="50"/>
    </row>
    <row r="39" spans="1:12" ht="18" customHeight="1">
      <c r="A39" s="3"/>
      <c r="B39" s="6"/>
      <c r="C39" s="3"/>
      <c r="D39" s="3"/>
      <c r="E39" s="3"/>
      <c r="F39" s="3"/>
      <c r="G39" s="3"/>
      <c r="H39" s="3"/>
      <c r="I39" s="3"/>
      <c r="J39" s="3"/>
      <c r="K39" s="49"/>
      <c r="L39" s="51"/>
    </row>
    <row r="40" spans="1:12" ht="18" customHeight="1">
      <c r="A40" s="3"/>
      <c r="B40" s="6"/>
      <c r="C40" s="3"/>
      <c r="D40" s="3"/>
      <c r="E40" s="3"/>
      <c r="F40" s="3"/>
      <c r="G40" s="3"/>
      <c r="H40" s="3"/>
      <c r="I40" s="3"/>
      <c r="J40" s="3"/>
      <c r="K40" s="49"/>
      <c r="L40" s="51"/>
    </row>
    <row r="41" spans="1:12" ht="18" customHeight="1"/>
    <row r="42" spans="1:12" ht="18" customHeight="1"/>
    <row r="43" spans="1:12" ht="18" customHeight="1"/>
    <row r="44" spans="1:12" ht="18" customHeight="1"/>
    <row r="45" spans="1:12" ht="18" customHeight="1">
      <c r="A45" s="6" t="s">
        <v>144</v>
      </c>
    </row>
    <row r="46" spans="1:12" ht="18" customHeight="1">
      <c r="A46" s="6" t="s">
        <v>145</v>
      </c>
    </row>
    <row r="47" spans="1:12" ht="18" customHeight="1">
      <c r="A47" s="6" t="s">
        <v>146</v>
      </c>
    </row>
    <row r="48" spans="1:12" ht="18" customHeight="1">
      <c r="A48" s="6"/>
    </row>
    <row r="49" spans="1:1" ht="18" customHeight="1">
      <c r="A49" s="6"/>
    </row>
    <row r="50" spans="1:1" ht="18" customHeight="1">
      <c r="A50" s="6"/>
    </row>
    <row r="51" spans="1:1" ht="18" customHeight="1">
      <c r="A51" s="6"/>
    </row>
    <row r="52" spans="1:1" ht="18" customHeight="1">
      <c r="A52" s="6"/>
    </row>
    <row r="53" spans="1:1" ht="18" customHeight="1">
      <c r="A53" s="6"/>
    </row>
    <row r="54" spans="1:1" ht="18" customHeight="1">
      <c r="A54" s="6"/>
    </row>
    <row r="55" spans="1:1" ht="18" customHeight="1">
      <c r="A55" s="6"/>
    </row>
    <row r="56" spans="1:1" ht="18" customHeight="1">
      <c r="A56" s="6"/>
    </row>
    <row r="57" spans="1:1" ht="18" customHeight="1">
      <c r="A57" s="6"/>
    </row>
    <row r="58" spans="1:1" ht="18" customHeight="1">
      <c r="A58" s="6"/>
    </row>
    <row r="59" spans="1:1" ht="18" customHeight="1">
      <c r="A59" s="6"/>
    </row>
    <row r="60" spans="1:1" ht="18" customHeight="1">
      <c r="A60" s="6"/>
    </row>
    <row r="61" spans="1:1" ht="18" customHeight="1">
      <c r="A61" s="6"/>
    </row>
    <row r="62" spans="1:1" ht="18" customHeight="1">
      <c r="A62" s="6"/>
    </row>
    <row r="63" spans="1:1" ht="18" customHeight="1">
      <c r="A63" s="6"/>
    </row>
    <row r="64" spans="1:1" ht="18" customHeight="1">
      <c r="A64" s="6"/>
    </row>
    <row r="65" spans="1:11" ht="18" customHeight="1">
      <c r="A65" s="6"/>
    </row>
    <row r="66" spans="1:11" ht="18" customHeight="1">
      <c r="A66" s="6"/>
    </row>
    <row r="67" spans="1:11" ht="18" customHeight="1">
      <c r="A67" s="6"/>
    </row>
    <row r="68" spans="1:11" ht="18" customHeight="1">
      <c r="A68" s="6"/>
    </row>
    <row r="69" spans="1:11" ht="18" customHeight="1">
      <c r="A69" s="6"/>
    </row>
    <row r="70" spans="1:11" ht="18" customHeight="1">
      <c r="A70" s="6"/>
    </row>
    <row r="71" spans="1:11" ht="18" customHeight="1">
      <c r="A71" s="6"/>
    </row>
    <row r="72" spans="1:11" ht="18" customHeight="1">
      <c r="A72" s="6"/>
    </row>
    <row r="73" spans="1:11" ht="18" customHeight="1">
      <c r="A73" s="6"/>
    </row>
    <row r="74" spans="1:11" ht="18" customHeight="1">
      <c r="A74" s="6" t="s">
        <v>419</v>
      </c>
      <c r="B74" s="6"/>
      <c r="C74" s="6"/>
      <c r="D74" s="6"/>
      <c r="E74" s="6"/>
      <c r="F74" s="6"/>
      <c r="G74" s="6"/>
      <c r="H74" s="6"/>
      <c r="I74" s="6"/>
      <c r="J74" s="34"/>
      <c r="K74" s="64"/>
    </row>
    <row r="75" spans="1:11" ht="18" customHeight="1">
      <c r="A75" s="34" t="s">
        <v>183</v>
      </c>
      <c r="B75" s="6" t="s">
        <v>437</v>
      </c>
      <c r="C75" s="6"/>
      <c r="D75" s="6"/>
      <c r="E75" s="6"/>
      <c r="F75" s="6"/>
      <c r="G75" s="6"/>
      <c r="H75" s="6"/>
      <c r="I75" s="6"/>
      <c r="J75" s="34" t="s">
        <v>42</v>
      </c>
      <c r="K75" s="36">
        <v>7.5</v>
      </c>
    </row>
    <row r="76" spans="1:11" ht="18" customHeight="1">
      <c r="A76" s="6" t="s">
        <v>421</v>
      </c>
      <c r="B76" s="6"/>
      <c r="C76" s="6"/>
      <c r="D76" s="6"/>
      <c r="E76" s="6"/>
      <c r="F76" s="6"/>
      <c r="G76" s="6"/>
      <c r="H76" s="6"/>
      <c r="I76" s="6"/>
      <c r="J76" s="34"/>
      <c r="K76" s="64"/>
    </row>
    <row r="77" spans="1:11" ht="18" customHeight="1">
      <c r="A77" s="34" t="s">
        <v>183</v>
      </c>
      <c r="B77" s="6" t="s">
        <v>438</v>
      </c>
      <c r="C77" s="6"/>
      <c r="D77" s="6"/>
      <c r="E77" s="6"/>
      <c r="F77" s="6"/>
      <c r="G77" s="6"/>
      <c r="H77" s="6"/>
      <c r="I77" s="6"/>
      <c r="J77" s="34" t="s">
        <v>42</v>
      </c>
      <c r="K77" s="36">
        <v>6.3</v>
      </c>
    </row>
    <row r="78" spans="1:11" ht="18" customHeight="1">
      <c r="A78" s="6" t="s">
        <v>147</v>
      </c>
      <c r="B78" s="54"/>
      <c r="C78" s="54"/>
      <c r="D78" s="54"/>
      <c r="E78" s="54"/>
      <c r="F78" s="54"/>
      <c r="G78" s="54"/>
      <c r="H78" s="54"/>
      <c r="I78" s="54"/>
      <c r="J78" s="57"/>
      <c r="K78" s="54"/>
    </row>
    <row r="79" spans="1:11" ht="18" customHeight="1">
      <c r="A79" s="34" t="s">
        <v>63</v>
      </c>
      <c r="B79" s="6" t="s">
        <v>423</v>
      </c>
      <c r="C79" s="6"/>
      <c r="D79" s="6"/>
      <c r="E79" s="6"/>
      <c r="F79" s="6"/>
      <c r="G79" s="6"/>
      <c r="H79" s="6"/>
      <c r="I79" s="6"/>
      <c r="J79" s="34" t="s">
        <v>42</v>
      </c>
      <c r="K79" s="64">
        <v>14.5</v>
      </c>
    </row>
    <row r="80" spans="1:11" ht="18" customHeight="1">
      <c r="A80" s="6" t="s">
        <v>148</v>
      </c>
      <c r="B80" s="54"/>
      <c r="C80" s="54"/>
      <c r="D80" s="54"/>
      <c r="E80" s="54"/>
      <c r="F80" s="54"/>
      <c r="G80" s="54"/>
      <c r="H80" s="54"/>
      <c r="I80" s="54"/>
      <c r="J80" s="57"/>
      <c r="K80" s="54"/>
    </row>
    <row r="81" spans="1:11" ht="18" customHeight="1">
      <c r="A81" s="34" t="s">
        <v>63</v>
      </c>
      <c r="B81" s="6" t="s">
        <v>439</v>
      </c>
      <c r="C81" s="6"/>
      <c r="D81" s="6"/>
      <c r="E81" s="6"/>
      <c r="F81" s="6"/>
      <c r="G81" s="6"/>
      <c r="H81" s="6"/>
      <c r="I81" s="6"/>
      <c r="J81" s="34" t="s">
        <v>42</v>
      </c>
      <c r="K81" s="64">
        <v>12.5</v>
      </c>
    </row>
    <row r="82" spans="1:11" ht="18" customHeight="1">
      <c r="A82" s="6" t="s">
        <v>149</v>
      </c>
      <c r="B82" s="54"/>
      <c r="C82" s="54"/>
      <c r="D82" s="54"/>
      <c r="E82" s="54"/>
      <c r="F82" s="54"/>
      <c r="G82" s="54"/>
      <c r="H82" s="54"/>
      <c r="I82" s="54"/>
      <c r="J82" s="57"/>
      <c r="K82" s="54"/>
    </row>
    <row r="83" spans="1:11" ht="18" customHeight="1">
      <c r="A83" s="34" t="s">
        <v>63</v>
      </c>
      <c r="B83" s="6" t="s">
        <v>440</v>
      </c>
      <c r="C83" s="6"/>
      <c r="D83" s="6"/>
      <c r="E83" s="6"/>
      <c r="F83" s="6"/>
      <c r="G83" s="6"/>
      <c r="H83" s="6"/>
      <c r="I83" s="6"/>
      <c r="J83" s="34" t="s">
        <v>42</v>
      </c>
      <c r="K83" s="64">
        <v>2</v>
      </c>
    </row>
    <row r="84" spans="1:11" ht="18" customHeight="1">
      <c r="A84" s="34" t="s">
        <v>64</v>
      </c>
      <c r="B84" t="s">
        <v>441</v>
      </c>
      <c r="C84" s="6"/>
      <c r="D84" s="6"/>
      <c r="E84" s="6"/>
      <c r="F84" s="6"/>
      <c r="G84" s="6"/>
      <c r="H84" s="6"/>
      <c r="I84" s="6"/>
      <c r="J84" s="34" t="s">
        <v>42</v>
      </c>
      <c r="K84" s="62">
        <v>3.6</v>
      </c>
    </row>
    <row r="85" spans="1:11" ht="18" customHeight="1">
      <c r="A85" s="6" t="s">
        <v>150</v>
      </c>
    </row>
    <row r="86" spans="1:11" ht="18" customHeight="1">
      <c r="A86" s="34" t="s">
        <v>45</v>
      </c>
      <c r="B86" s="6" t="s">
        <v>442</v>
      </c>
      <c r="C86" s="6"/>
      <c r="D86" s="6"/>
      <c r="E86" s="6"/>
      <c r="F86" s="6"/>
      <c r="G86" s="6"/>
      <c r="H86" s="6"/>
      <c r="I86" s="6"/>
      <c r="J86" s="34" t="s">
        <v>42</v>
      </c>
      <c r="K86" s="64">
        <v>0.9</v>
      </c>
    </row>
    <row r="87" spans="1:11" ht="18" customHeight="1">
      <c r="A87" s="34" t="s">
        <v>47</v>
      </c>
      <c r="B87" t="s">
        <v>443</v>
      </c>
      <c r="C87" s="6"/>
      <c r="D87" s="6"/>
      <c r="E87" s="6"/>
      <c r="F87" s="6"/>
      <c r="G87" s="6"/>
      <c r="H87" s="6"/>
      <c r="I87" s="6"/>
      <c r="J87" s="34" t="s">
        <v>42</v>
      </c>
      <c r="K87" s="62">
        <v>2.2999999999999998</v>
      </c>
    </row>
    <row r="88" spans="1:11" ht="18" customHeight="1">
      <c r="A88" s="34"/>
      <c r="B88" s="6"/>
      <c r="C88" s="6"/>
      <c r="D88" s="6"/>
      <c r="E88" s="6"/>
      <c r="F88" s="6"/>
      <c r="G88" s="6"/>
      <c r="H88" s="6"/>
      <c r="I88" s="6"/>
      <c r="J88" s="34"/>
      <c r="K88" s="64"/>
    </row>
    <row r="89" spans="1:11" ht="18" customHeight="1">
      <c r="A89" s="6" t="s">
        <v>165</v>
      </c>
      <c r="B89" s="6"/>
      <c r="C89" s="6"/>
      <c r="D89" s="6"/>
      <c r="E89" s="6"/>
      <c r="F89" s="6"/>
      <c r="G89" s="6"/>
      <c r="H89" s="6"/>
      <c r="I89" s="6"/>
      <c r="J89" s="34"/>
      <c r="K89" s="64"/>
    </row>
    <row r="90" spans="1:11" ht="18" customHeight="1">
      <c r="A90" s="34"/>
      <c r="B90" s="6"/>
      <c r="C90" s="6"/>
      <c r="D90" s="6"/>
      <c r="E90" s="6"/>
      <c r="F90" s="6"/>
      <c r="G90" s="6"/>
      <c r="H90" s="6"/>
      <c r="I90" s="6"/>
      <c r="J90" s="34"/>
      <c r="K90" s="64"/>
    </row>
    <row r="91" spans="1:11" ht="18" customHeight="1">
      <c r="A91" s="34"/>
      <c r="B91" s="6"/>
      <c r="C91" s="6"/>
      <c r="D91" s="6"/>
      <c r="E91" s="6"/>
      <c r="F91" s="6"/>
      <c r="G91" s="6"/>
      <c r="H91" s="6"/>
      <c r="I91" s="6"/>
      <c r="J91" s="34"/>
      <c r="K91" s="64"/>
    </row>
    <row r="92" spans="1:11" ht="18" customHeight="1">
      <c r="A92" s="34"/>
      <c r="B92" s="6"/>
      <c r="C92" s="6"/>
      <c r="D92" s="6"/>
      <c r="E92" s="6"/>
      <c r="F92" s="6"/>
      <c r="G92" s="6"/>
      <c r="H92" s="6"/>
      <c r="I92" s="6"/>
      <c r="J92" s="34"/>
      <c r="K92" s="64"/>
    </row>
    <row r="93" spans="1:11" ht="18" customHeight="1">
      <c r="A93" s="34"/>
      <c r="B93" s="6"/>
      <c r="C93" s="6"/>
      <c r="D93" s="6"/>
      <c r="E93" s="6"/>
      <c r="F93" s="6"/>
      <c r="G93" s="6"/>
      <c r="H93" s="6"/>
      <c r="I93" s="6"/>
      <c r="J93" s="34"/>
      <c r="K93" s="64"/>
    </row>
    <row r="94" spans="1:11" ht="18" customHeight="1">
      <c r="A94" s="34"/>
      <c r="B94" s="6"/>
      <c r="C94" s="6"/>
      <c r="D94" s="6"/>
      <c r="E94" s="6"/>
      <c r="F94" s="6"/>
      <c r="G94" s="6"/>
      <c r="H94" s="6"/>
      <c r="I94" s="6"/>
      <c r="J94" s="34"/>
      <c r="K94" s="64"/>
    </row>
    <row r="95" spans="1:11" ht="18" customHeight="1">
      <c r="A95" s="34"/>
      <c r="B95" s="6"/>
      <c r="C95" s="6"/>
      <c r="D95" s="6"/>
      <c r="E95" s="6"/>
      <c r="F95" s="6"/>
      <c r="G95" s="6"/>
      <c r="H95" s="6"/>
      <c r="I95" s="6"/>
      <c r="J95" s="34"/>
      <c r="K95" s="64"/>
    </row>
    <row r="96" spans="1:11" ht="18" customHeight="1">
      <c r="A96" s="34"/>
      <c r="B96" s="6"/>
      <c r="C96" s="6"/>
      <c r="D96" s="6"/>
      <c r="E96" s="6"/>
      <c r="F96" s="6"/>
      <c r="G96" s="6"/>
      <c r="H96" s="6"/>
      <c r="I96" s="6"/>
      <c r="J96" s="34"/>
      <c r="K96" s="64"/>
    </row>
    <row r="97" spans="1:11" ht="18" customHeight="1">
      <c r="A97" s="34"/>
      <c r="B97" s="6"/>
      <c r="C97" s="6"/>
      <c r="D97" s="6"/>
      <c r="E97" s="6"/>
      <c r="F97" s="6"/>
      <c r="G97" s="6"/>
      <c r="H97" s="6"/>
      <c r="I97" s="6"/>
      <c r="J97" s="34"/>
      <c r="K97" s="64"/>
    </row>
    <row r="98" spans="1:11" ht="18" customHeight="1">
      <c r="A98" s="34"/>
      <c r="B98" s="6"/>
      <c r="C98" s="6"/>
      <c r="D98" s="6"/>
      <c r="E98" s="6"/>
      <c r="F98" s="6"/>
      <c r="G98" s="6"/>
      <c r="H98" s="6"/>
      <c r="I98" s="6"/>
      <c r="J98" s="34"/>
      <c r="K98" s="64"/>
    </row>
    <row r="99" spans="1:11" ht="18" customHeight="1">
      <c r="A99" s="34"/>
      <c r="B99" s="6"/>
      <c r="C99" s="6"/>
      <c r="D99" s="6"/>
      <c r="E99" s="6"/>
      <c r="F99" s="6"/>
      <c r="G99" s="6"/>
      <c r="H99" s="6"/>
      <c r="I99" s="6"/>
      <c r="J99" s="34"/>
      <c r="K99" s="64"/>
    </row>
    <row r="100" spans="1:11" ht="18" customHeight="1">
      <c r="A100" s="34"/>
      <c r="B100" s="6"/>
      <c r="C100" s="6"/>
      <c r="D100" s="6"/>
      <c r="E100" s="6"/>
      <c r="F100" s="6"/>
      <c r="G100" s="6"/>
      <c r="H100" s="6"/>
      <c r="I100" s="6"/>
      <c r="J100" s="34"/>
      <c r="K100" s="64"/>
    </row>
    <row r="101" spans="1:11" ht="18" customHeight="1">
      <c r="A101" s="34"/>
      <c r="B101" s="6"/>
      <c r="C101" s="6"/>
      <c r="D101" s="6"/>
      <c r="E101" s="6"/>
      <c r="F101" s="6"/>
      <c r="G101" s="6"/>
      <c r="H101" s="6"/>
      <c r="I101" s="6"/>
      <c r="J101" s="34"/>
      <c r="K101" s="64"/>
    </row>
    <row r="102" spans="1:11" ht="18" customHeight="1">
      <c r="A102" s="34"/>
      <c r="B102" s="6"/>
      <c r="C102" s="6"/>
      <c r="D102" s="6"/>
      <c r="E102" s="6"/>
      <c r="F102" s="6"/>
      <c r="G102" s="6"/>
      <c r="H102" s="6"/>
      <c r="I102" s="6"/>
      <c r="J102" s="34"/>
      <c r="K102" s="64"/>
    </row>
    <row r="103" spans="1:11" ht="18" customHeight="1">
      <c r="A103" s="34"/>
      <c r="B103" s="6"/>
      <c r="C103" s="6"/>
      <c r="D103" s="6"/>
      <c r="E103" s="6"/>
      <c r="F103" s="6"/>
      <c r="G103" s="6"/>
      <c r="H103" s="6"/>
      <c r="I103" s="6"/>
      <c r="J103" s="34"/>
      <c r="K103" s="64"/>
    </row>
    <row r="104" spans="1:11" ht="18" customHeight="1">
      <c r="A104" s="34"/>
      <c r="B104" s="6"/>
      <c r="C104" s="6"/>
      <c r="D104" s="6"/>
      <c r="E104" s="6"/>
      <c r="F104" s="6"/>
      <c r="G104" s="6"/>
      <c r="H104" s="6"/>
      <c r="I104" s="6"/>
      <c r="J104" s="34"/>
      <c r="K104" s="64"/>
    </row>
    <row r="105" spans="1:11" ht="18" customHeight="1">
      <c r="A105" s="34"/>
      <c r="B105" s="6"/>
      <c r="C105" s="6"/>
      <c r="D105" s="6"/>
      <c r="E105" s="6"/>
      <c r="F105" s="6"/>
      <c r="G105" s="6"/>
      <c r="H105" s="6"/>
      <c r="I105" s="6"/>
      <c r="J105" s="34"/>
      <c r="K105" s="64"/>
    </row>
    <row r="106" spans="1:11" ht="18" customHeight="1">
      <c r="A106" s="34"/>
      <c r="B106" s="6"/>
      <c r="C106" s="6"/>
      <c r="D106" s="6"/>
      <c r="E106" s="6"/>
      <c r="F106" s="6"/>
      <c r="G106" s="6"/>
      <c r="H106" s="6"/>
      <c r="I106" s="6"/>
      <c r="J106" s="34"/>
      <c r="K106" s="64"/>
    </row>
    <row r="107" spans="1:11" ht="18" customHeight="1">
      <c r="A107" s="34"/>
      <c r="B107" s="6"/>
      <c r="C107" s="6"/>
      <c r="D107" s="6"/>
      <c r="E107" s="6"/>
      <c r="F107" s="6"/>
      <c r="G107" s="6"/>
      <c r="H107" s="6"/>
      <c r="I107" s="6"/>
      <c r="J107" s="34"/>
      <c r="K107" s="64"/>
    </row>
    <row r="108" spans="1:11" ht="18" customHeight="1">
      <c r="A108" s="34"/>
      <c r="B108" s="6"/>
      <c r="C108" s="6"/>
      <c r="D108" s="6"/>
      <c r="E108" s="6"/>
      <c r="F108" s="6"/>
      <c r="G108" s="6"/>
      <c r="H108" s="6"/>
      <c r="I108" s="6"/>
      <c r="J108" s="34"/>
      <c r="K108" s="64"/>
    </row>
    <row r="109" spans="1:11" ht="18" customHeight="1">
      <c r="A109" s="34"/>
      <c r="B109" s="6"/>
      <c r="C109" s="6"/>
      <c r="D109" s="6"/>
      <c r="E109" s="6"/>
      <c r="F109" s="6"/>
      <c r="G109" s="6"/>
      <c r="H109" s="6"/>
      <c r="I109" s="6"/>
      <c r="J109" s="34"/>
      <c r="K109" s="64"/>
    </row>
    <row r="110" spans="1:11" ht="18" customHeight="1">
      <c r="A110" s="34"/>
      <c r="B110" s="6"/>
      <c r="C110" s="6"/>
      <c r="D110" s="6"/>
      <c r="E110" s="6"/>
      <c r="F110" s="6"/>
      <c r="G110" s="6"/>
      <c r="H110" s="6"/>
      <c r="I110" s="6"/>
      <c r="J110" s="34"/>
      <c r="K110" s="64"/>
    </row>
    <row r="111" spans="1:11" ht="18" customHeight="1">
      <c r="A111" s="34"/>
      <c r="B111" s="6"/>
      <c r="C111" s="6"/>
      <c r="D111" s="6"/>
      <c r="E111" s="6"/>
      <c r="F111" s="6"/>
      <c r="G111" s="6"/>
      <c r="H111" s="6"/>
      <c r="I111" s="6"/>
      <c r="J111" s="34"/>
      <c r="K111" s="64"/>
    </row>
    <row r="112" spans="1:11" ht="18" customHeight="1">
      <c r="A112" s="34"/>
      <c r="B112" s="6"/>
      <c r="C112" s="6"/>
      <c r="D112" s="6"/>
      <c r="E112" s="6"/>
      <c r="F112" s="6"/>
      <c r="G112" s="6"/>
      <c r="H112" s="6"/>
      <c r="I112" s="6"/>
      <c r="J112" s="34"/>
      <c r="K112" s="64"/>
    </row>
    <row r="113" spans="1:20" ht="18" customHeight="1">
      <c r="A113" s="34"/>
      <c r="B113" s="6"/>
      <c r="C113" s="6"/>
      <c r="D113" s="6"/>
      <c r="E113" s="6"/>
      <c r="F113" s="6"/>
      <c r="G113" s="6"/>
      <c r="H113" s="6"/>
      <c r="I113" s="6"/>
      <c r="J113" s="34"/>
      <c r="K113" s="64"/>
    </row>
    <row r="114" spans="1:20" ht="18" customHeight="1">
      <c r="A114" s="34"/>
      <c r="B114" s="6"/>
      <c r="C114" s="6"/>
      <c r="D114" s="6"/>
      <c r="E114" s="6"/>
      <c r="F114" s="6"/>
      <c r="G114" s="6"/>
      <c r="H114" s="6"/>
      <c r="I114" s="6"/>
      <c r="J114" s="34"/>
      <c r="K114" s="64"/>
    </row>
    <row r="115" spans="1:20" ht="18" customHeight="1">
      <c r="A115" s="34"/>
      <c r="B115" s="6"/>
      <c r="C115" s="6"/>
      <c r="D115" s="6"/>
      <c r="E115" s="6"/>
      <c r="F115" s="6"/>
      <c r="G115" s="6"/>
      <c r="H115" s="6"/>
      <c r="I115" s="6"/>
      <c r="J115" s="34"/>
      <c r="K115" s="64"/>
    </row>
    <row r="116" spans="1:20" ht="18" customHeight="1">
      <c r="A116" s="34"/>
      <c r="B116" s="6"/>
      <c r="C116" s="6"/>
      <c r="D116" s="6"/>
      <c r="E116" s="6"/>
      <c r="F116" s="6"/>
      <c r="G116" s="6"/>
      <c r="H116" s="6"/>
      <c r="I116" s="6"/>
      <c r="J116" s="34"/>
      <c r="K116" s="64"/>
    </row>
    <row r="117" spans="1:20" ht="18" customHeight="1">
      <c r="A117" s="6" t="s">
        <v>419</v>
      </c>
      <c r="B117" s="6"/>
      <c r="C117" s="6"/>
      <c r="D117" s="6"/>
      <c r="E117" s="6"/>
      <c r="F117" s="6"/>
      <c r="G117" s="6"/>
      <c r="H117" s="6"/>
      <c r="I117" s="6"/>
      <c r="J117" s="34"/>
      <c r="K117" s="64"/>
    </row>
    <row r="118" spans="1:20" ht="18" customHeight="1">
      <c r="A118" s="34" t="s">
        <v>183</v>
      </c>
      <c r="B118" s="6" t="s">
        <v>422</v>
      </c>
      <c r="C118" s="6"/>
      <c r="D118" s="6"/>
      <c r="E118" s="6"/>
      <c r="F118" s="6"/>
      <c r="G118" s="6"/>
      <c r="H118" s="6"/>
      <c r="I118" s="6"/>
      <c r="J118" s="34" t="s">
        <v>42</v>
      </c>
      <c r="K118" s="36">
        <v>6.2</v>
      </c>
    </row>
    <row r="119" spans="1:20" ht="18" customHeight="1">
      <c r="A119" s="6" t="s">
        <v>421</v>
      </c>
      <c r="B119" s="6"/>
      <c r="C119" s="6"/>
      <c r="D119" s="6"/>
      <c r="E119" s="6"/>
      <c r="F119" s="6"/>
      <c r="G119" s="6"/>
      <c r="H119" s="6"/>
      <c r="I119" s="6"/>
      <c r="J119" s="34"/>
      <c r="K119" s="64"/>
    </row>
    <row r="120" spans="1:20" ht="18" customHeight="1">
      <c r="A120" s="34" t="s">
        <v>183</v>
      </c>
      <c r="B120" s="6" t="s">
        <v>420</v>
      </c>
      <c r="C120" s="6"/>
      <c r="D120" s="6"/>
      <c r="E120" s="6"/>
      <c r="F120" s="6"/>
      <c r="G120" s="6"/>
      <c r="H120" s="6"/>
      <c r="I120" s="6"/>
      <c r="J120" s="34" t="s">
        <v>42</v>
      </c>
      <c r="K120" s="36">
        <v>5</v>
      </c>
    </row>
    <row r="121" spans="1:20" ht="18" customHeight="1">
      <c r="A121" s="6" t="s">
        <v>147</v>
      </c>
      <c r="B121" s="54"/>
      <c r="C121" s="54"/>
      <c r="D121" s="54"/>
      <c r="E121" s="54"/>
      <c r="F121" s="54"/>
      <c r="G121" s="54"/>
      <c r="H121" s="54"/>
      <c r="I121" s="54"/>
      <c r="J121" s="57"/>
      <c r="K121" s="54"/>
    </row>
    <row r="122" spans="1:20" ht="18" customHeight="1">
      <c r="A122" s="34" t="s">
        <v>133</v>
      </c>
      <c r="B122" s="6" t="s">
        <v>418</v>
      </c>
      <c r="C122" s="6"/>
      <c r="D122" s="6"/>
      <c r="E122" s="6"/>
      <c r="F122" s="6"/>
      <c r="G122" s="6"/>
      <c r="H122" s="6"/>
      <c r="I122" s="6"/>
      <c r="J122" s="34" t="s">
        <v>42</v>
      </c>
      <c r="K122" s="64">
        <v>13</v>
      </c>
      <c r="M122" s="6"/>
      <c r="N122" s="6"/>
      <c r="O122" s="6"/>
      <c r="P122" s="6"/>
      <c r="Q122" s="6"/>
      <c r="R122" s="6"/>
      <c r="S122"/>
      <c r="T122"/>
    </row>
    <row r="123" spans="1:20" ht="12.95" customHeight="1">
      <c r="A123" s="34" t="s">
        <v>134</v>
      </c>
      <c r="B123" s="242" t="s">
        <v>171</v>
      </c>
      <c r="C123" s="242"/>
      <c r="D123" s="242"/>
      <c r="E123" s="242"/>
      <c r="F123" s="242"/>
      <c r="G123" s="242"/>
      <c r="H123" s="243"/>
      <c r="I123" s="243"/>
      <c r="M123" s="6"/>
      <c r="N123" s="6"/>
      <c r="O123" s="6"/>
      <c r="P123" s="6"/>
      <c r="Q123" s="6"/>
      <c r="R123" s="6"/>
      <c r="S123"/>
      <c r="T123"/>
    </row>
    <row r="124" spans="1:20" ht="12.95" customHeight="1">
      <c r="A124" s="34"/>
      <c r="B124" s="242"/>
      <c r="C124" s="242"/>
      <c r="D124" s="242"/>
      <c r="E124" s="242"/>
      <c r="F124" s="242"/>
      <c r="G124" s="242"/>
      <c r="H124" s="243"/>
      <c r="I124" s="243"/>
      <c r="J124" s="34" t="s">
        <v>42</v>
      </c>
      <c r="K124" s="64">
        <v>3.5</v>
      </c>
    </row>
    <row r="125" spans="1:20" ht="18" customHeight="1">
      <c r="A125" s="6" t="s">
        <v>148</v>
      </c>
      <c r="B125" s="54"/>
      <c r="C125" s="54"/>
      <c r="D125" s="54"/>
      <c r="E125" s="54"/>
      <c r="F125" s="54"/>
      <c r="G125" s="54"/>
      <c r="H125" s="54"/>
      <c r="I125" s="54"/>
      <c r="J125" s="57"/>
      <c r="K125" s="54"/>
      <c r="M125" s="6"/>
      <c r="N125" s="6"/>
      <c r="O125" s="6"/>
      <c r="P125" s="6"/>
      <c r="Q125" s="6"/>
      <c r="R125" s="6"/>
      <c r="S125"/>
      <c r="T125"/>
    </row>
    <row r="126" spans="1:20" ht="18" customHeight="1">
      <c r="A126" s="34" t="s">
        <v>133</v>
      </c>
      <c r="B126" s="6" t="s">
        <v>444</v>
      </c>
      <c r="C126" s="6"/>
      <c r="D126" s="6"/>
      <c r="E126" s="6"/>
      <c r="F126" s="6"/>
      <c r="G126" s="6"/>
      <c r="H126" s="6"/>
      <c r="I126" s="6"/>
      <c r="J126" s="34" t="s">
        <v>42</v>
      </c>
      <c r="K126" s="64">
        <v>11.2</v>
      </c>
    </row>
    <row r="127" spans="1:20" ht="18" customHeight="1">
      <c r="A127" s="34" t="s">
        <v>134</v>
      </c>
      <c r="B127" s="6" t="s">
        <v>429</v>
      </c>
      <c r="C127" s="6"/>
      <c r="D127" s="6"/>
      <c r="E127" s="6"/>
      <c r="F127" s="6"/>
      <c r="G127" s="6"/>
      <c r="H127" s="6"/>
      <c r="I127" s="6"/>
      <c r="J127" s="34" t="s">
        <v>42</v>
      </c>
      <c r="K127" s="64">
        <v>2.1</v>
      </c>
    </row>
    <row r="128" spans="1:20" ht="18" customHeight="1">
      <c r="A128" s="6" t="s">
        <v>149</v>
      </c>
      <c r="B128" s="54"/>
      <c r="C128" s="54"/>
      <c r="D128" s="54"/>
      <c r="E128" s="54"/>
      <c r="F128" s="54"/>
      <c r="G128" s="54"/>
      <c r="H128" s="54"/>
      <c r="I128" s="54"/>
      <c r="J128" s="57"/>
      <c r="K128" s="54"/>
    </row>
    <row r="129" spans="1:11" ht="18" customHeight="1">
      <c r="A129" s="34" t="s">
        <v>133</v>
      </c>
      <c r="B129" s="6" t="s">
        <v>142</v>
      </c>
      <c r="C129" s="6"/>
      <c r="D129" s="6"/>
      <c r="E129" s="6"/>
      <c r="F129" s="6"/>
      <c r="G129" s="6"/>
      <c r="H129" s="6"/>
      <c r="I129" s="6"/>
      <c r="J129" s="34" t="s">
        <v>42</v>
      </c>
      <c r="K129" s="64">
        <v>1.8</v>
      </c>
    </row>
    <row r="130" spans="1:11" ht="18" customHeight="1">
      <c r="A130" s="34" t="s">
        <v>430</v>
      </c>
      <c r="B130" t="s">
        <v>143</v>
      </c>
      <c r="C130" s="6"/>
      <c r="D130" s="6"/>
      <c r="E130" s="6"/>
      <c r="F130" s="6"/>
      <c r="G130" s="6"/>
      <c r="H130" s="6"/>
      <c r="I130" s="6"/>
      <c r="J130" s="34" t="s">
        <v>42</v>
      </c>
      <c r="K130" s="62">
        <v>3.2</v>
      </c>
    </row>
    <row r="131" spans="1:11" ht="18" customHeight="1">
      <c r="A131" s="34" t="s">
        <v>431</v>
      </c>
      <c r="B131" s="6" t="s">
        <v>433</v>
      </c>
      <c r="C131" s="6"/>
      <c r="D131" s="6"/>
      <c r="E131" s="6"/>
      <c r="F131" s="6"/>
      <c r="G131" s="6"/>
      <c r="H131" s="6"/>
      <c r="I131" s="6"/>
      <c r="J131" s="34" t="s">
        <v>42</v>
      </c>
      <c r="K131" s="64">
        <v>1.4</v>
      </c>
    </row>
    <row r="132" spans="1:11" ht="18" customHeight="1">
      <c r="A132" s="34" t="s">
        <v>432</v>
      </c>
      <c r="B132" t="s">
        <v>434</v>
      </c>
      <c r="C132" s="6"/>
      <c r="D132" s="6"/>
      <c r="E132" s="6"/>
      <c r="F132" s="6"/>
      <c r="G132" s="6"/>
      <c r="H132" s="6"/>
      <c r="I132" s="6"/>
      <c r="J132" s="34" t="s">
        <v>42</v>
      </c>
      <c r="K132" s="62">
        <v>2.5</v>
      </c>
    </row>
    <row r="133" spans="1:11" ht="18" customHeight="1">
      <c r="A133" s="6" t="s">
        <v>150</v>
      </c>
    </row>
    <row r="134" spans="1:11" ht="18" customHeight="1">
      <c r="A134" s="34" t="s">
        <v>45</v>
      </c>
      <c r="B134" s="6" t="s">
        <v>137</v>
      </c>
      <c r="C134" s="6"/>
      <c r="D134" s="6"/>
      <c r="E134" s="6"/>
      <c r="F134" s="6"/>
      <c r="G134" s="6"/>
      <c r="H134" s="6"/>
      <c r="I134" s="6"/>
      <c r="J134" s="34" t="s">
        <v>42</v>
      </c>
      <c r="K134" s="64">
        <v>0.7</v>
      </c>
    </row>
    <row r="135" spans="1:11" ht="18" customHeight="1">
      <c r="A135" s="34" t="s">
        <v>47</v>
      </c>
      <c r="B135" t="s">
        <v>403</v>
      </c>
      <c r="C135" s="6"/>
      <c r="D135" s="6"/>
      <c r="E135" s="6"/>
      <c r="F135" s="6"/>
      <c r="G135" s="6"/>
      <c r="H135" s="6"/>
      <c r="I135" s="6"/>
      <c r="J135" s="34" t="s">
        <v>42</v>
      </c>
      <c r="K135" s="62">
        <v>1.8</v>
      </c>
    </row>
    <row r="136" spans="1:11" ht="18" customHeight="1">
      <c r="A136" s="6" t="s">
        <v>173</v>
      </c>
    </row>
    <row r="137" spans="1:11" ht="18" customHeight="1">
      <c r="A137" s="34" t="s">
        <v>45</v>
      </c>
      <c r="B137" s="6" t="s">
        <v>174</v>
      </c>
      <c r="C137" s="6"/>
      <c r="D137" s="6"/>
      <c r="E137" s="6"/>
      <c r="F137" s="6"/>
      <c r="G137" s="6"/>
      <c r="H137" s="6"/>
      <c r="I137" s="6"/>
      <c r="J137" s="34" t="s">
        <v>42</v>
      </c>
      <c r="K137" s="64">
        <v>0.1</v>
      </c>
    </row>
    <row r="138" spans="1:11" ht="18" customHeight="1">
      <c r="A138" s="34"/>
      <c r="B138" s="6"/>
      <c r="C138" s="6"/>
      <c r="D138" s="6"/>
      <c r="E138" s="6"/>
      <c r="F138" s="6"/>
      <c r="G138" s="6"/>
      <c r="H138" s="6"/>
      <c r="I138" s="6"/>
      <c r="J138" s="34"/>
      <c r="K138" s="64"/>
    </row>
    <row r="139" spans="1:11" ht="18" customHeight="1">
      <c r="A139" s="6" t="s">
        <v>151</v>
      </c>
      <c r="B139"/>
      <c r="C139" s="6"/>
      <c r="D139" s="6"/>
      <c r="E139" s="6"/>
      <c r="F139" s="6"/>
      <c r="G139" s="6"/>
      <c r="H139" s="6"/>
      <c r="I139" s="6"/>
      <c r="J139" s="34"/>
      <c r="K139" s="62"/>
    </row>
    <row r="140" spans="1:11" ht="18" customHeight="1">
      <c r="A140" s="6" t="s">
        <v>146</v>
      </c>
      <c r="B140"/>
      <c r="C140" s="6"/>
      <c r="D140" s="6"/>
      <c r="E140" s="6"/>
      <c r="F140" s="6"/>
      <c r="G140" s="6"/>
      <c r="H140" s="6"/>
      <c r="I140" s="6"/>
      <c r="J140" s="34"/>
      <c r="K140" s="62"/>
    </row>
    <row r="141" spans="1:11" ht="18" customHeight="1">
      <c r="A141" s="6"/>
      <c r="B141"/>
      <c r="C141" s="6"/>
      <c r="D141" s="6"/>
      <c r="E141" s="6"/>
      <c r="F141" s="6"/>
      <c r="G141" s="6"/>
      <c r="H141" s="6"/>
      <c r="I141" s="6"/>
      <c r="J141" s="34"/>
      <c r="K141" s="62"/>
    </row>
    <row r="142" spans="1:11" ht="18" customHeight="1">
      <c r="A142" s="6"/>
      <c r="B142"/>
      <c r="C142" s="6"/>
      <c r="D142" s="6"/>
      <c r="E142" s="6"/>
      <c r="F142" s="6"/>
      <c r="G142" s="6"/>
      <c r="H142" s="6"/>
      <c r="I142" s="6"/>
      <c r="J142" s="34"/>
      <c r="K142" s="62"/>
    </row>
    <row r="143" spans="1:11" ht="18" customHeight="1">
      <c r="A143" s="6"/>
      <c r="B143"/>
      <c r="C143" s="6"/>
      <c r="D143" s="6"/>
      <c r="E143" s="6"/>
      <c r="F143" s="6"/>
      <c r="G143" s="6"/>
      <c r="H143" s="6"/>
      <c r="I143" s="6"/>
      <c r="J143" s="34"/>
      <c r="K143" s="62"/>
    </row>
    <row r="144" spans="1:11" ht="18" customHeight="1">
      <c r="A144" s="6"/>
      <c r="B144"/>
      <c r="C144" s="6"/>
      <c r="D144" s="6"/>
      <c r="E144" s="6"/>
      <c r="F144" s="6"/>
      <c r="G144" s="6"/>
      <c r="H144" s="6"/>
      <c r="I144" s="6"/>
      <c r="J144" s="34"/>
      <c r="K144" s="62"/>
    </row>
    <row r="145" spans="1:11" ht="18" customHeight="1">
      <c r="A145" s="6"/>
      <c r="B145"/>
      <c r="C145" s="6"/>
      <c r="D145" s="6"/>
      <c r="E145" s="6"/>
      <c r="F145" s="6"/>
      <c r="G145" s="6"/>
      <c r="H145" s="6"/>
      <c r="I145" s="6"/>
      <c r="J145" s="34"/>
      <c r="K145" s="62"/>
    </row>
    <row r="146" spans="1:11" ht="18" customHeight="1">
      <c r="A146" s="6"/>
      <c r="B146"/>
      <c r="C146" s="6"/>
      <c r="D146" s="6"/>
      <c r="E146" s="6"/>
      <c r="F146" s="6"/>
      <c r="G146" s="6"/>
      <c r="H146" s="6"/>
      <c r="I146" s="6"/>
      <c r="J146" s="34"/>
      <c r="K146" s="62"/>
    </row>
    <row r="147" spans="1:11" ht="18" customHeight="1">
      <c r="A147" s="6"/>
      <c r="B147"/>
      <c r="C147" s="6"/>
      <c r="D147" s="6"/>
      <c r="E147" s="6"/>
      <c r="F147" s="6"/>
      <c r="G147" s="6"/>
      <c r="H147" s="6"/>
      <c r="I147" s="6"/>
      <c r="J147" s="34"/>
      <c r="K147" s="62"/>
    </row>
    <row r="148" spans="1:11" ht="18" customHeight="1">
      <c r="A148" s="6"/>
      <c r="B148"/>
      <c r="C148" s="6"/>
      <c r="D148" s="6"/>
      <c r="E148" s="6"/>
      <c r="F148" s="6"/>
      <c r="G148" s="6"/>
      <c r="H148" s="6"/>
      <c r="I148" s="6"/>
      <c r="J148" s="34"/>
      <c r="K148" s="62"/>
    </row>
    <row r="149" spans="1:11" ht="18" customHeight="1">
      <c r="A149" s="6"/>
      <c r="B149"/>
      <c r="C149" s="6"/>
      <c r="D149" s="6"/>
      <c r="E149" s="6"/>
      <c r="F149" s="6"/>
      <c r="G149" s="6"/>
      <c r="H149" s="6"/>
      <c r="I149" s="6"/>
      <c r="J149" s="34"/>
      <c r="K149" s="62"/>
    </row>
    <row r="150" spans="1:11" ht="18" customHeight="1">
      <c r="A150" s="6"/>
      <c r="B150"/>
      <c r="C150" s="6"/>
      <c r="D150" s="6"/>
      <c r="E150" s="6"/>
      <c r="F150" s="6"/>
      <c r="G150" s="6"/>
      <c r="H150" s="6"/>
      <c r="I150" s="6"/>
      <c r="J150" s="34"/>
      <c r="K150" s="62"/>
    </row>
    <row r="151" spans="1:11" ht="18" customHeight="1">
      <c r="A151" s="6"/>
      <c r="B151"/>
      <c r="C151" s="6"/>
      <c r="D151" s="6"/>
      <c r="E151" s="6"/>
      <c r="F151" s="6"/>
      <c r="G151" s="6"/>
      <c r="H151" s="6"/>
      <c r="I151" s="6"/>
      <c r="J151" s="34"/>
      <c r="K151" s="62"/>
    </row>
    <row r="152" spans="1:11" ht="18" customHeight="1">
      <c r="A152" s="6"/>
      <c r="B152"/>
      <c r="C152" s="6"/>
      <c r="D152" s="6"/>
      <c r="E152" s="6"/>
      <c r="F152" s="6"/>
      <c r="G152" s="6"/>
      <c r="H152" s="6"/>
      <c r="I152" s="6"/>
      <c r="J152" s="34"/>
      <c r="K152" s="62"/>
    </row>
    <row r="153" spans="1:11" ht="18" customHeight="1">
      <c r="A153" s="6"/>
      <c r="B153"/>
      <c r="C153" s="6"/>
      <c r="D153" s="6"/>
      <c r="E153" s="6"/>
      <c r="F153" s="6"/>
      <c r="G153" s="6"/>
      <c r="H153" s="6"/>
      <c r="I153" s="6"/>
      <c r="J153" s="34"/>
      <c r="K153" s="62"/>
    </row>
    <row r="154" spans="1:11" ht="18" customHeight="1">
      <c r="A154" s="6"/>
      <c r="B154"/>
      <c r="C154" s="6"/>
      <c r="D154" s="6"/>
      <c r="E154" s="6"/>
      <c r="F154" s="6"/>
      <c r="G154" s="6"/>
      <c r="H154" s="6"/>
      <c r="I154" s="6"/>
      <c r="J154" s="34"/>
      <c r="K154" s="62"/>
    </row>
    <row r="155" spans="1:11" ht="18" customHeight="1">
      <c r="A155" s="6"/>
      <c r="B155"/>
      <c r="C155" s="6"/>
      <c r="D155" s="6"/>
      <c r="E155" s="6"/>
      <c r="F155" s="6"/>
      <c r="G155" s="6"/>
      <c r="H155" s="6"/>
      <c r="I155" s="6"/>
      <c r="J155" s="34"/>
      <c r="K155" s="62"/>
    </row>
    <row r="156" spans="1:11" ht="18" customHeight="1">
      <c r="A156" s="6"/>
      <c r="B156"/>
      <c r="C156" s="6"/>
      <c r="D156" s="6"/>
      <c r="E156" s="6"/>
      <c r="F156" s="6"/>
      <c r="G156" s="6"/>
      <c r="H156" s="6"/>
      <c r="I156" s="6"/>
      <c r="J156" s="34"/>
      <c r="K156" s="62"/>
    </row>
    <row r="157" spans="1:11" ht="18" customHeight="1">
      <c r="A157" s="6"/>
      <c r="B157"/>
      <c r="C157" s="6"/>
      <c r="D157" s="6"/>
      <c r="E157" s="6"/>
      <c r="F157" s="6"/>
      <c r="G157" s="6"/>
      <c r="H157" s="6"/>
      <c r="I157" s="6"/>
      <c r="J157" s="34"/>
      <c r="K157" s="62"/>
    </row>
    <row r="158" spans="1:11" ht="18" customHeight="1">
      <c r="A158" s="6"/>
      <c r="B158"/>
      <c r="C158" s="6"/>
      <c r="D158" s="6"/>
      <c r="E158" s="6"/>
      <c r="F158" s="6"/>
      <c r="G158" s="6"/>
      <c r="H158" s="6"/>
      <c r="I158" s="6"/>
      <c r="J158" s="34"/>
      <c r="K158" s="62"/>
    </row>
    <row r="159" spans="1:11" ht="18" customHeight="1">
      <c r="A159" s="6"/>
      <c r="B159"/>
      <c r="C159" s="6"/>
      <c r="D159" s="6"/>
      <c r="E159" s="6"/>
      <c r="F159" s="6"/>
      <c r="G159" s="6"/>
      <c r="H159" s="6"/>
      <c r="I159" s="6"/>
      <c r="J159" s="34"/>
      <c r="K159" s="62"/>
    </row>
    <row r="160" spans="1:11" ht="18" customHeight="1">
      <c r="A160" s="6"/>
      <c r="B160"/>
      <c r="C160" s="6"/>
      <c r="D160" s="6"/>
      <c r="E160" s="6"/>
      <c r="F160" s="6"/>
      <c r="G160" s="6"/>
      <c r="H160" s="6"/>
      <c r="I160" s="6"/>
      <c r="J160" s="34"/>
      <c r="K160" s="62"/>
    </row>
    <row r="161" spans="1:11" ht="18" customHeight="1">
      <c r="A161" s="6"/>
      <c r="B161"/>
      <c r="C161" s="6"/>
      <c r="D161" s="6"/>
      <c r="E161" s="6"/>
      <c r="F161" s="6"/>
      <c r="G161" s="6"/>
      <c r="H161" s="6"/>
      <c r="I161" s="6"/>
      <c r="J161" s="34"/>
      <c r="K161" s="62"/>
    </row>
    <row r="162" spans="1:11" ht="18" customHeight="1">
      <c r="A162" s="6"/>
      <c r="B162"/>
      <c r="C162" s="6"/>
      <c r="D162" s="6"/>
      <c r="E162" s="6"/>
      <c r="F162" s="6"/>
      <c r="G162" s="6"/>
      <c r="H162" s="6"/>
      <c r="I162" s="6"/>
      <c r="J162" s="34"/>
      <c r="K162" s="62"/>
    </row>
    <row r="163" spans="1:11" ht="18" customHeight="1">
      <c r="A163" s="6"/>
      <c r="B163"/>
      <c r="C163" s="6"/>
      <c r="D163" s="6"/>
      <c r="E163" s="6"/>
      <c r="F163" s="6"/>
      <c r="G163" s="6"/>
      <c r="H163" s="6"/>
      <c r="I163" s="6"/>
      <c r="J163" s="34"/>
      <c r="K163" s="62"/>
    </row>
    <row r="164" spans="1:11" ht="18" customHeight="1">
      <c r="A164" s="6"/>
      <c r="B164"/>
      <c r="C164" s="6"/>
      <c r="D164" s="6"/>
      <c r="E164" s="6"/>
      <c r="F164" s="6"/>
      <c r="G164" s="6"/>
      <c r="H164" s="6"/>
      <c r="I164" s="6"/>
      <c r="J164" s="34"/>
      <c r="K164" s="62"/>
    </row>
    <row r="165" spans="1:11" ht="18" customHeight="1">
      <c r="A165" s="6"/>
      <c r="B165"/>
      <c r="C165" s="6"/>
      <c r="D165" s="6"/>
      <c r="E165" s="6"/>
      <c r="F165" s="6"/>
      <c r="G165" s="6"/>
      <c r="H165" s="6"/>
      <c r="I165" s="6"/>
      <c r="J165" s="34"/>
      <c r="K165" s="62"/>
    </row>
    <row r="166" spans="1:11" ht="18" customHeight="1">
      <c r="A166" s="6"/>
      <c r="B166"/>
      <c r="C166" s="6"/>
      <c r="D166" s="6"/>
      <c r="E166" s="6"/>
      <c r="F166" s="6"/>
      <c r="G166" s="6"/>
      <c r="H166" s="6"/>
      <c r="I166" s="6"/>
      <c r="J166" s="34"/>
      <c r="K166" s="62"/>
    </row>
    <row r="167" spans="1:11" ht="18" customHeight="1">
      <c r="A167" s="6"/>
      <c r="B167"/>
      <c r="C167" s="6"/>
      <c r="D167" s="6"/>
      <c r="E167" s="6"/>
      <c r="F167" s="6"/>
      <c r="G167" s="6"/>
      <c r="H167" s="6"/>
      <c r="I167" s="6"/>
      <c r="J167" s="34"/>
      <c r="K167" s="62"/>
    </row>
    <row r="168" spans="1:11" ht="18" customHeight="1">
      <c r="A168" s="6"/>
      <c r="B168"/>
      <c r="C168" s="6"/>
      <c r="D168" s="6"/>
      <c r="E168" s="6"/>
      <c r="F168" s="6"/>
      <c r="G168" s="6"/>
      <c r="H168" s="6"/>
      <c r="I168" s="6"/>
      <c r="J168" s="34"/>
      <c r="K168" s="62"/>
    </row>
    <row r="169" spans="1:11" ht="18" customHeight="1">
      <c r="A169" s="6"/>
      <c r="B169"/>
      <c r="C169" s="6"/>
      <c r="D169" s="6"/>
      <c r="E169" s="6"/>
      <c r="F169" s="6"/>
      <c r="G169" s="6"/>
      <c r="H169" s="6"/>
      <c r="I169" s="6"/>
      <c r="J169" s="34"/>
      <c r="K169" s="62"/>
    </row>
    <row r="170" spans="1:11" ht="18" customHeight="1">
      <c r="A170" s="6"/>
      <c r="B170"/>
      <c r="C170" s="6"/>
      <c r="D170" s="6"/>
      <c r="E170" s="6"/>
      <c r="F170" s="6"/>
      <c r="G170" s="6"/>
      <c r="H170" s="6"/>
      <c r="I170" s="6"/>
      <c r="J170" s="34"/>
      <c r="K170" s="62"/>
    </row>
    <row r="171" spans="1:11" ht="18" customHeight="1">
      <c r="A171" s="6"/>
      <c r="B171"/>
      <c r="C171" s="6"/>
      <c r="D171" s="6"/>
      <c r="E171" s="6"/>
      <c r="F171" s="6"/>
      <c r="G171" s="6"/>
      <c r="H171" s="6"/>
      <c r="I171" s="6"/>
      <c r="J171" s="34"/>
      <c r="K171" s="62"/>
    </row>
    <row r="172" spans="1:11" ht="18" customHeight="1">
      <c r="A172" s="6" t="s">
        <v>152</v>
      </c>
      <c r="B172"/>
      <c r="C172" s="6"/>
      <c r="D172" s="6"/>
      <c r="E172" s="6"/>
      <c r="F172" s="6"/>
      <c r="G172" s="6"/>
      <c r="H172" s="6"/>
      <c r="I172" s="6"/>
      <c r="J172" s="34"/>
      <c r="K172" s="62"/>
    </row>
    <row r="173" spans="1:11" ht="18" customHeight="1">
      <c r="A173" s="6" t="s">
        <v>153</v>
      </c>
      <c r="B173" s="6"/>
      <c r="C173" s="6"/>
      <c r="D173" s="6"/>
      <c r="E173" s="6"/>
      <c r="F173" s="6"/>
      <c r="G173" s="6"/>
      <c r="H173" s="6"/>
      <c r="I173" s="6"/>
      <c r="J173" s="34"/>
      <c r="K173" s="6"/>
    </row>
    <row r="174" spans="1:11" ht="18" customHeight="1">
      <c r="A174" s="34" t="s">
        <v>48</v>
      </c>
      <c r="B174" s="6" t="s">
        <v>117</v>
      </c>
      <c r="C174" s="6"/>
      <c r="D174" s="6"/>
      <c r="E174" s="6"/>
      <c r="F174" s="6"/>
      <c r="G174" s="6"/>
      <c r="H174" s="6"/>
      <c r="I174" s="6"/>
      <c r="J174" s="34" t="s">
        <v>42</v>
      </c>
      <c r="K174" s="36">
        <v>3.2</v>
      </c>
    </row>
    <row r="175" spans="1:11" ht="18" customHeight="1">
      <c r="A175" s="6" t="s">
        <v>154</v>
      </c>
      <c r="B175" s="6"/>
      <c r="C175" s="6"/>
      <c r="D175" s="6"/>
      <c r="E175" s="6"/>
      <c r="F175" s="6"/>
      <c r="G175" s="6"/>
      <c r="H175" s="6"/>
      <c r="I175" s="6"/>
      <c r="J175" s="34"/>
      <c r="K175" s="6"/>
    </row>
    <row r="176" spans="1:11" ht="18" customHeight="1">
      <c r="A176" s="34" t="s">
        <v>43</v>
      </c>
      <c r="B176" s="6" t="s">
        <v>118</v>
      </c>
      <c r="C176" s="6"/>
      <c r="D176" s="6"/>
      <c r="E176" s="6"/>
      <c r="F176" s="6"/>
      <c r="G176" s="6"/>
      <c r="H176" s="6"/>
      <c r="I176" s="6"/>
      <c r="J176" s="34" t="s">
        <v>42</v>
      </c>
      <c r="K176" s="63">
        <v>30</v>
      </c>
    </row>
    <row r="177" spans="1:11" ht="18" customHeight="1">
      <c r="A177" s="6" t="s">
        <v>155</v>
      </c>
      <c r="B177" s="6"/>
      <c r="C177" s="6"/>
      <c r="D177" s="6"/>
      <c r="E177" s="6"/>
      <c r="F177" s="6"/>
      <c r="G177" s="6"/>
      <c r="H177" s="6"/>
      <c r="I177" s="6"/>
      <c r="J177" s="34"/>
      <c r="K177" s="6"/>
    </row>
    <row r="178" spans="1:11" ht="18" customHeight="1">
      <c r="A178" s="34" t="s">
        <v>119</v>
      </c>
      <c r="B178" s="6" t="s">
        <v>120</v>
      </c>
      <c r="C178" s="6"/>
      <c r="D178" s="6"/>
      <c r="E178" s="6"/>
      <c r="F178" s="6"/>
      <c r="G178" s="6"/>
      <c r="H178" s="6"/>
      <c r="I178" s="6"/>
      <c r="J178" s="34" t="s">
        <v>42</v>
      </c>
      <c r="K178" s="87">
        <v>3</v>
      </c>
    </row>
    <row r="179" spans="1:11" ht="18" customHeight="1">
      <c r="A179" s="6" t="s">
        <v>156</v>
      </c>
      <c r="B179" s="6"/>
      <c r="C179" s="6"/>
      <c r="D179" s="6"/>
      <c r="E179" s="6"/>
      <c r="F179" s="6"/>
      <c r="G179" s="6"/>
      <c r="H179" s="6"/>
      <c r="I179" s="6"/>
      <c r="J179" s="34"/>
      <c r="K179" s="6"/>
    </row>
    <row r="180" spans="1:11" ht="18" customHeight="1">
      <c r="A180" s="6" t="s">
        <v>157</v>
      </c>
      <c r="B180" s="6"/>
      <c r="C180" s="6"/>
      <c r="D180" s="6"/>
      <c r="E180" s="6"/>
      <c r="F180" s="6"/>
      <c r="G180" s="6"/>
      <c r="H180" s="6"/>
      <c r="I180" s="6"/>
      <c r="J180" s="34"/>
      <c r="K180" s="65"/>
    </row>
    <row r="181" spans="1:11" ht="18" customHeight="1">
      <c r="A181" s="34" t="s">
        <v>48</v>
      </c>
      <c r="B181" s="6" t="s">
        <v>132</v>
      </c>
      <c r="C181" s="6"/>
      <c r="D181" s="6"/>
      <c r="E181" s="6"/>
      <c r="F181" s="6"/>
      <c r="G181" s="6"/>
      <c r="H181" s="6"/>
      <c r="I181" s="6"/>
      <c r="J181" s="34" t="s">
        <v>42</v>
      </c>
      <c r="K181" s="36">
        <v>9.8000000000000007</v>
      </c>
    </row>
    <row r="182" spans="1:11" ht="18" customHeight="1">
      <c r="A182" s="6" t="s">
        <v>158</v>
      </c>
      <c r="B182" s="6"/>
      <c r="C182" s="6"/>
      <c r="D182" s="6"/>
      <c r="E182" s="6"/>
      <c r="F182" s="6"/>
      <c r="G182" s="6"/>
      <c r="H182" s="6"/>
      <c r="I182" s="6"/>
      <c r="J182" s="34"/>
      <c r="K182" s="65"/>
    </row>
    <row r="183" spans="1:11" ht="18" customHeight="1">
      <c r="A183" s="34" t="s">
        <v>48</v>
      </c>
      <c r="B183" s="6" t="s">
        <v>121</v>
      </c>
      <c r="C183" s="6"/>
      <c r="D183" s="6"/>
      <c r="E183" s="6"/>
      <c r="F183" s="6"/>
      <c r="G183" s="6"/>
      <c r="H183" s="6"/>
      <c r="I183" s="6"/>
      <c r="J183" s="34" t="s">
        <v>42</v>
      </c>
      <c r="K183" s="36">
        <v>1.2</v>
      </c>
    </row>
    <row r="184" spans="1:11" ht="18" customHeight="1">
      <c r="A184" s="6" t="s">
        <v>160</v>
      </c>
      <c r="B184" s="6"/>
      <c r="C184" s="6"/>
      <c r="D184" s="6"/>
      <c r="E184" s="6"/>
      <c r="F184" s="6"/>
      <c r="G184" s="6"/>
      <c r="H184" s="6"/>
      <c r="I184" s="6"/>
      <c r="J184" s="34"/>
      <c r="K184" s="36"/>
    </row>
    <row r="185" spans="1:11" ht="18" customHeight="1">
      <c r="A185" s="34" t="s">
        <v>48</v>
      </c>
      <c r="B185" s="6" t="s">
        <v>126</v>
      </c>
      <c r="C185" s="6"/>
      <c r="D185" s="6"/>
      <c r="E185" s="6"/>
      <c r="F185" s="6"/>
      <c r="G185" s="6"/>
      <c r="H185" s="6"/>
      <c r="I185" s="6"/>
      <c r="J185" s="34" t="s">
        <v>42</v>
      </c>
      <c r="K185" s="36">
        <v>0.5</v>
      </c>
    </row>
    <row r="186" spans="1:11" ht="18" customHeight="1">
      <c r="A186" s="6"/>
      <c r="B186" s="6"/>
      <c r="C186" s="6"/>
      <c r="D186" s="6"/>
      <c r="E186" s="6"/>
      <c r="F186" s="6"/>
      <c r="G186" s="6"/>
      <c r="H186" s="66" t="s">
        <v>49</v>
      </c>
      <c r="I186" s="34"/>
      <c r="J186" s="66" t="s">
        <v>122</v>
      </c>
      <c r="K186" s="67">
        <f>SUM(K181:K185)</f>
        <v>11.5</v>
      </c>
    </row>
    <row r="187" spans="1:11" ht="18" customHeight="1">
      <c r="A187" s="6" t="s">
        <v>163</v>
      </c>
      <c r="B187" s="6"/>
      <c r="C187" s="6"/>
      <c r="D187" s="6"/>
      <c r="E187" s="6"/>
      <c r="F187" s="6"/>
      <c r="G187" s="6"/>
      <c r="H187" s="6"/>
      <c r="I187" s="6"/>
      <c r="J187" s="34"/>
      <c r="K187" s="65"/>
    </row>
    <row r="188" spans="1:11" ht="18" customHeight="1">
      <c r="A188" s="34" t="s">
        <v>48</v>
      </c>
      <c r="B188" s="6" t="s">
        <v>127</v>
      </c>
      <c r="C188" s="6"/>
      <c r="D188" s="6"/>
      <c r="E188" s="6"/>
      <c r="F188" s="6"/>
      <c r="G188" s="6"/>
      <c r="H188" s="6"/>
      <c r="I188" s="6"/>
      <c r="J188" s="34" t="s">
        <v>42</v>
      </c>
      <c r="K188" s="36">
        <v>0.9</v>
      </c>
    </row>
    <row r="189" spans="1:11" ht="18" customHeight="1">
      <c r="A189" s="6" t="s">
        <v>159</v>
      </c>
      <c r="B189" s="6"/>
      <c r="C189" s="6"/>
      <c r="D189" s="6"/>
      <c r="E189" s="6"/>
      <c r="F189" s="6"/>
      <c r="G189" s="6"/>
      <c r="H189" s="6"/>
      <c r="I189" s="6"/>
      <c r="J189" s="6"/>
      <c r="K189" s="61"/>
    </row>
    <row r="190" spans="1:11" ht="18" customHeight="1">
      <c r="A190" s="34"/>
      <c r="B190" s="6"/>
      <c r="C190" s="6"/>
      <c r="D190" s="6"/>
      <c r="E190" s="6"/>
      <c r="F190" s="6"/>
      <c r="G190" s="6"/>
      <c r="H190" s="6"/>
      <c r="I190" s="6"/>
      <c r="J190" s="6"/>
      <c r="K190" s="61"/>
    </row>
    <row r="191" spans="1:11" ht="18" customHeight="1">
      <c r="A191" s="34"/>
      <c r="B191" s="6"/>
      <c r="C191" s="6"/>
      <c r="D191" s="6"/>
      <c r="E191" s="6"/>
      <c r="F191" s="6"/>
      <c r="G191" s="6"/>
      <c r="H191" s="6"/>
      <c r="I191" s="6"/>
      <c r="J191" s="6"/>
      <c r="K191" s="61"/>
    </row>
    <row r="192" spans="1:11" ht="18" customHeight="1">
      <c r="A192" s="34"/>
      <c r="B192" s="6"/>
      <c r="C192" s="6"/>
      <c r="D192" s="6"/>
      <c r="E192" s="6"/>
      <c r="F192" s="6"/>
      <c r="G192" s="6"/>
      <c r="H192" s="6"/>
      <c r="I192" s="6"/>
      <c r="J192" s="6"/>
      <c r="K192" s="61"/>
    </row>
    <row r="193" spans="1:11" ht="18" customHeight="1">
      <c r="A193" s="34"/>
      <c r="B193" s="6"/>
      <c r="C193" s="6"/>
      <c r="D193" s="6"/>
      <c r="E193" s="6"/>
      <c r="F193" s="6"/>
      <c r="G193" s="6"/>
      <c r="H193" s="6"/>
      <c r="I193" s="6"/>
      <c r="J193" s="6"/>
      <c r="K193" s="61"/>
    </row>
    <row r="194" spans="1:11" ht="18" customHeight="1">
      <c r="A194" s="34"/>
      <c r="B194" s="6"/>
      <c r="C194" s="6"/>
      <c r="D194" s="6"/>
      <c r="E194" s="6"/>
      <c r="F194" s="6"/>
      <c r="G194" s="6"/>
      <c r="H194" s="6"/>
      <c r="I194" s="6"/>
      <c r="J194" s="6"/>
      <c r="K194" s="61"/>
    </row>
    <row r="195" spans="1:11" ht="18" customHeight="1">
      <c r="A195" s="34"/>
      <c r="B195" s="6"/>
      <c r="C195" s="6"/>
      <c r="D195" s="6"/>
      <c r="E195" s="6"/>
      <c r="F195" s="6"/>
      <c r="G195" s="6"/>
      <c r="H195" s="6"/>
      <c r="I195" s="6"/>
      <c r="J195" s="6"/>
      <c r="K195" s="61"/>
    </row>
    <row r="196" spans="1:11" ht="18" customHeight="1">
      <c r="A196" s="34"/>
      <c r="B196" s="6"/>
      <c r="C196" s="6"/>
      <c r="D196" s="6"/>
      <c r="E196" s="6"/>
      <c r="F196" s="6"/>
      <c r="G196" s="6"/>
      <c r="H196" s="6"/>
      <c r="I196" s="6"/>
      <c r="J196" s="6"/>
      <c r="K196" s="61"/>
    </row>
    <row r="197" spans="1:11" ht="18" customHeight="1">
      <c r="A197" s="34"/>
      <c r="B197" s="6"/>
      <c r="C197" s="6"/>
      <c r="D197" s="6"/>
      <c r="E197" s="6"/>
      <c r="F197" s="6"/>
      <c r="G197" s="6"/>
      <c r="H197" s="6"/>
      <c r="I197" s="6"/>
      <c r="J197" s="6"/>
      <c r="K197" s="61"/>
    </row>
    <row r="198" spans="1:11" ht="18" customHeight="1">
      <c r="A198" s="34"/>
      <c r="B198" s="6"/>
      <c r="C198" s="6"/>
      <c r="D198" s="6"/>
      <c r="E198" s="6"/>
      <c r="F198" s="6"/>
      <c r="G198" s="6"/>
      <c r="H198" s="6"/>
      <c r="I198" s="6"/>
      <c r="J198" s="6"/>
      <c r="K198" s="61"/>
    </row>
    <row r="199" spans="1:11" ht="18" customHeight="1">
      <c r="A199" s="34"/>
      <c r="B199" s="6"/>
      <c r="C199" s="6"/>
      <c r="D199" s="6"/>
      <c r="E199" s="6"/>
      <c r="F199" s="6"/>
      <c r="G199" s="6"/>
      <c r="H199" s="6"/>
      <c r="I199" s="6"/>
      <c r="J199" s="6"/>
      <c r="K199" s="61"/>
    </row>
    <row r="200" spans="1:11" ht="18" customHeight="1">
      <c r="A200" s="34"/>
      <c r="B200" s="6"/>
      <c r="C200" s="6"/>
      <c r="D200" s="6"/>
      <c r="E200" s="6"/>
      <c r="F200" s="6"/>
      <c r="G200" s="6"/>
      <c r="H200" s="6"/>
      <c r="I200" s="6"/>
      <c r="J200" s="6"/>
      <c r="K200" s="61"/>
    </row>
    <row r="201" spans="1:11" ht="18" customHeight="1">
      <c r="A201" s="34"/>
      <c r="B201" s="6"/>
      <c r="C201" s="6"/>
      <c r="D201" s="6"/>
      <c r="E201" s="6"/>
      <c r="F201" s="6"/>
      <c r="G201" s="6"/>
      <c r="H201" s="6"/>
      <c r="I201" s="6"/>
      <c r="J201" s="6"/>
      <c r="K201" s="61"/>
    </row>
    <row r="202" spans="1:11" ht="18" customHeight="1">
      <c r="A202" s="6" t="s">
        <v>161</v>
      </c>
      <c r="B202" s="6"/>
      <c r="C202" s="6"/>
      <c r="D202" s="6"/>
      <c r="E202" s="6"/>
      <c r="F202" s="6"/>
      <c r="G202" s="6"/>
      <c r="H202" s="6"/>
      <c r="I202" s="6"/>
      <c r="J202" s="6"/>
      <c r="K202" s="61"/>
    </row>
    <row r="203" spans="1:11" ht="18" customHeight="1">
      <c r="A203" s="34" t="s">
        <v>45</v>
      </c>
      <c r="B203" s="6" t="s">
        <v>123</v>
      </c>
      <c r="C203" s="6"/>
      <c r="D203" s="6"/>
      <c r="E203" s="6"/>
      <c r="F203" s="6"/>
      <c r="G203" s="6"/>
      <c r="H203" s="6"/>
      <c r="I203" s="6"/>
      <c r="J203" s="34" t="s">
        <v>42</v>
      </c>
      <c r="K203" s="64">
        <v>0.1</v>
      </c>
    </row>
    <row r="204" spans="1:11" ht="18" customHeight="1">
      <c r="A204" s="6" t="s">
        <v>162</v>
      </c>
      <c r="B204" s="6"/>
      <c r="C204" s="6"/>
      <c r="D204" s="210"/>
      <c r="E204" s="210"/>
      <c r="F204" s="210"/>
      <c r="G204" s="210"/>
      <c r="H204" s="6"/>
      <c r="I204" s="6"/>
      <c r="J204" s="34"/>
      <c r="K204" s="64"/>
    </row>
    <row r="205" spans="1:11" ht="18" customHeight="1">
      <c r="A205" s="34" t="s">
        <v>45</v>
      </c>
      <c r="B205" s="6" t="s">
        <v>457</v>
      </c>
      <c r="C205" s="210"/>
      <c r="D205" s="210"/>
      <c r="E205" s="210"/>
      <c r="F205" s="210"/>
      <c r="G205" s="210"/>
      <c r="H205" s="6"/>
      <c r="I205" s="6"/>
      <c r="J205" s="34" t="s">
        <v>42</v>
      </c>
      <c r="K205" s="64">
        <v>2.8</v>
      </c>
    </row>
    <row r="206" spans="1:11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1"/>
    </row>
    <row r="207" spans="1:11" ht="18" customHeight="1"/>
    <row r="208" spans="1:11" ht="18" customHeight="1">
      <c r="A208" s="6" t="s">
        <v>164</v>
      </c>
    </row>
    <row r="209" spans="1:11" ht="18" customHeight="1">
      <c r="A209" s="6" t="s">
        <v>221</v>
      </c>
    </row>
    <row r="210" spans="1:11" ht="18" customHeight="1">
      <c r="A210" s="34" t="s">
        <v>44</v>
      </c>
      <c r="B210" s="6"/>
      <c r="C210" s="6"/>
      <c r="D210" s="6"/>
      <c r="E210" s="6"/>
      <c r="F210" s="6"/>
      <c r="G210" s="6"/>
      <c r="H210" s="6"/>
      <c r="I210" s="6"/>
      <c r="J210" s="34" t="s">
        <v>42</v>
      </c>
      <c r="K210" s="90">
        <v>4.5</v>
      </c>
    </row>
    <row r="211" spans="1:11" ht="18" customHeight="1">
      <c r="A211" s="34" t="s">
        <v>45</v>
      </c>
      <c r="B211" s="6" t="s">
        <v>220</v>
      </c>
      <c r="C211" s="6"/>
      <c r="D211" s="6"/>
      <c r="E211" s="6"/>
      <c r="F211" s="6"/>
      <c r="G211" s="6"/>
      <c r="H211" s="6"/>
      <c r="I211" s="6"/>
      <c r="J211" s="34" t="s">
        <v>42</v>
      </c>
      <c r="K211" s="68">
        <v>0.05</v>
      </c>
    </row>
    <row r="212" spans="1:11" ht="18" customHeight="1">
      <c r="A212" s="6" t="s">
        <v>153</v>
      </c>
      <c r="B212" s="6"/>
      <c r="C212" s="6"/>
      <c r="D212" s="6"/>
      <c r="E212" s="6"/>
      <c r="F212" s="6"/>
      <c r="G212" s="6"/>
      <c r="H212" s="6"/>
      <c r="I212" s="6"/>
      <c r="J212" s="34"/>
      <c r="K212" s="6"/>
    </row>
    <row r="213" spans="1:11" ht="18" customHeight="1">
      <c r="A213" s="34" t="s">
        <v>48</v>
      </c>
      <c r="B213" s="6" t="s">
        <v>128</v>
      </c>
      <c r="C213" s="6"/>
      <c r="D213" s="6"/>
      <c r="E213" s="6"/>
      <c r="F213" s="6"/>
      <c r="G213" s="6"/>
      <c r="H213" s="6"/>
      <c r="I213" s="6"/>
      <c r="J213" s="34" t="s">
        <v>42</v>
      </c>
      <c r="K213" s="36">
        <v>4.9000000000000004</v>
      </c>
    </row>
    <row r="214" spans="1:11" ht="18" customHeight="1">
      <c r="A214" s="6" t="s">
        <v>154</v>
      </c>
      <c r="B214" s="6"/>
      <c r="C214" s="6"/>
      <c r="D214" s="6"/>
      <c r="E214" s="6"/>
      <c r="F214" s="6"/>
      <c r="G214" s="6"/>
      <c r="H214" s="6"/>
      <c r="I214" s="6"/>
      <c r="J214" s="34"/>
      <c r="K214" s="6"/>
    </row>
    <row r="215" spans="1:11" ht="18" customHeight="1">
      <c r="A215" s="34" t="s">
        <v>43</v>
      </c>
      <c r="B215" s="6" t="s">
        <v>118</v>
      </c>
      <c r="C215" s="6"/>
      <c r="D215" s="6"/>
      <c r="E215" s="6"/>
      <c r="F215" s="6"/>
      <c r="G215" s="6"/>
      <c r="H215" s="6"/>
      <c r="I215" s="6"/>
      <c r="J215" s="34" t="s">
        <v>42</v>
      </c>
      <c r="K215" s="63">
        <v>30</v>
      </c>
    </row>
    <row r="216" spans="1:11" ht="18" customHeight="1">
      <c r="A216" s="6" t="s">
        <v>155</v>
      </c>
      <c r="B216" s="6"/>
      <c r="C216" s="6"/>
      <c r="D216" s="6"/>
      <c r="E216" s="6"/>
      <c r="F216" s="6"/>
      <c r="G216" s="6"/>
      <c r="H216" s="6"/>
      <c r="I216" s="6"/>
      <c r="J216" s="34"/>
      <c r="K216" s="6"/>
    </row>
    <row r="217" spans="1:11" ht="18" customHeight="1">
      <c r="A217" s="34" t="s">
        <v>119</v>
      </c>
      <c r="B217" s="6" t="s">
        <v>405</v>
      </c>
      <c r="C217" s="6"/>
      <c r="D217" s="6"/>
      <c r="E217" s="6"/>
      <c r="F217" s="6"/>
      <c r="G217" s="6"/>
      <c r="H217" s="6"/>
      <c r="I217" s="6"/>
      <c r="J217" s="34" t="s">
        <v>42</v>
      </c>
      <c r="K217" s="87">
        <v>4.8</v>
      </c>
    </row>
    <row r="218" spans="1:11" ht="18" customHeight="1">
      <c r="A218" s="6" t="s">
        <v>156</v>
      </c>
      <c r="B218" s="6"/>
      <c r="C218" s="6"/>
      <c r="D218" s="6"/>
      <c r="E218" s="6"/>
      <c r="F218" s="6"/>
      <c r="G218" s="6"/>
      <c r="H218" s="6"/>
      <c r="I218" s="6"/>
      <c r="J218" s="34"/>
      <c r="K218" s="6"/>
    </row>
    <row r="219" spans="1:11" ht="18" customHeight="1">
      <c r="A219" s="6" t="s">
        <v>157</v>
      </c>
      <c r="B219" s="6"/>
      <c r="C219" s="6"/>
      <c r="D219" s="6"/>
      <c r="E219" s="6"/>
      <c r="F219" s="6"/>
      <c r="G219" s="6"/>
      <c r="H219" s="6"/>
      <c r="I219" s="6"/>
      <c r="J219" s="34"/>
      <c r="K219" s="65"/>
    </row>
    <row r="220" spans="1:11" ht="18" customHeight="1">
      <c r="A220" s="34" t="s">
        <v>48</v>
      </c>
      <c r="B220" s="6" t="s">
        <v>445</v>
      </c>
      <c r="C220" s="6"/>
      <c r="D220" s="6"/>
      <c r="E220" s="6"/>
      <c r="F220" s="6"/>
      <c r="G220" s="6"/>
      <c r="H220" s="6"/>
      <c r="I220" s="6"/>
      <c r="J220" s="34" t="s">
        <v>42</v>
      </c>
      <c r="K220" s="36">
        <v>4.5</v>
      </c>
    </row>
    <row r="221" spans="1:11" ht="18" customHeight="1">
      <c r="A221" s="6" t="s">
        <v>158</v>
      </c>
      <c r="B221" s="6"/>
      <c r="C221" s="6"/>
      <c r="D221" s="6"/>
      <c r="E221" s="6"/>
      <c r="F221" s="6"/>
      <c r="G221" s="6"/>
      <c r="H221" s="6"/>
      <c r="I221" s="6"/>
      <c r="J221" s="34"/>
      <c r="K221" s="65"/>
    </row>
    <row r="222" spans="1:11" ht="18" customHeight="1">
      <c r="A222" s="34" t="s">
        <v>130</v>
      </c>
      <c r="B222" s="6" t="s">
        <v>129</v>
      </c>
      <c r="C222" s="6"/>
      <c r="D222" s="6"/>
      <c r="E222" s="6"/>
      <c r="F222" s="6"/>
      <c r="G222" s="6"/>
      <c r="H222" s="6"/>
      <c r="I222" s="6"/>
      <c r="J222" s="34" t="s">
        <v>42</v>
      </c>
      <c r="K222" s="36">
        <v>0.3</v>
      </c>
    </row>
    <row r="223" spans="1:11" ht="18" customHeight="1">
      <c r="A223" s="34" t="s">
        <v>131</v>
      </c>
      <c r="B223" s="6" t="s">
        <v>459</v>
      </c>
      <c r="C223" s="6"/>
      <c r="D223" s="6"/>
      <c r="E223" s="6"/>
      <c r="F223" s="6"/>
      <c r="G223" s="6"/>
      <c r="H223" s="6"/>
      <c r="I223" s="6"/>
      <c r="J223" s="34" t="s">
        <v>42</v>
      </c>
      <c r="K223" s="36">
        <v>0.4</v>
      </c>
    </row>
    <row r="224" spans="1:11" ht="18" customHeight="1">
      <c r="A224" s="34" t="s">
        <v>135</v>
      </c>
      <c r="B224" s="6" t="s">
        <v>136</v>
      </c>
      <c r="C224" s="6"/>
      <c r="D224" s="6"/>
      <c r="E224" s="6"/>
      <c r="F224" s="6"/>
      <c r="G224" s="6"/>
      <c r="H224" s="6"/>
      <c r="I224" s="6"/>
      <c r="J224" s="34" t="s">
        <v>42</v>
      </c>
      <c r="K224" s="36">
        <v>0.1</v>
      </c>
    </row>
    <row r="225" spans="1:11" ht="18" customHeight="1">
      <c r="A225" s="34" t="s">
        <v>446</v>
      </c>
      <c r="B225" s="6" t="s">
        <v>458</v>
      </c>
      <c r="C225" s="6"/>
      <c r="D225" s="6"/>
      <c r="E225" s="6"/>
      <c r="F225" s="6"/>
      <c r="G225" s="6"/>
      <c r="H225" s="34"/>
      <c r="I225" s="34"/>
      <c r="J225" s="34" t="s">
        <v>46</v>
      </c>
      <c r="K225" s="36">
        <f>1.4</f>
        <v>1.4</v>
      </c>
    </row>
    <row r="226" spans="1:11" ht="18" customHeight="1">
      <c r="A226" s="6"/>
      <c r="B226" s="6"/>
      <c r="C226" s="6"/>
      <c r="D226" s="6"/>
      <c r="E226" s="6"/>
      <c r="F226" s="6"/>
      <c r="G226" s="6"/>
      <c r="H226" s="6"/>
      <c r="I226" s="66" t="s">
        <v>172</v>
      </c>
      <c r="J226" s="66" t="s">
        <v>26</v>
      </c>
      <c r="K226" s="67">
        <f>SUM(K220:K225)</f>
        <v>6.6999999999999993</v>
      </c>
    </row>
    <row r="227" spans="1:11" ht="18" customHeight="1">
      <c r="A227" s="6"/>
      <c r="B227" s="6"/>
      <c r="C227" s="6"/>
      <c r="D227" s="6"/>
      <c r="E227" s="6"/>
      <c r="F227" s="6"/>
      <c r="G227" s="6"/>
      <c r="H227" s="6"/>
      <c r="I227" s="34"/>
      <c r="J227" s="34"/>
      <c r="K227" s="61"/>
    </row>
    <row r="228" spans="1:11" ht="18" customHeight="1">
      <c r="A228" s="6" t="s">
        <v>159</v>
      </c>
      <c r="B228" s="6"/>
      <c r="C228" s="6"/>
      <c r="D228" s="6"/>
      <c r="E228" s="6"/>
      <c r="F228" s="6"/>
      <c r="G228" s="6"/>
      <c r="H228" s="6"/>
      <c r="I228" s="6"/>
      <c r="J228" s="6"/>
      <c r="K228" s="61"/>
    </row>
    <row r="229" spans="1:11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1"/>
    </row>
    <row r="230" spans="1:11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1"/>
    </row>
    <row r="231" spans="1:11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1"/>
    </row>
    <row r="232" spans="1:11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1"/>
    </row>
    <row r="233" spans="1:11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1"/>
    </row>
    <row r="234" spans="1:11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1"/>
    </row>
    <row r="235" spans="1:11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1"/>
    </row>
    <row r="236" spans="1:11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1"/>
    </row>
    <row r="237" spans="1:11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1"/>
    </row>
    <row r="238" spans="1:11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1"/>
    </row>
    <row r="239" spans="1:11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1"/>
    </row>
    <row r="240" spans="1:11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1"/>
    </row>
    <row r="241" spans="1:11" ht="18" customHeight="1">
      <c r="A241" s="6" t="s">
        <v>447</v>
      </c>
      <c r="B241" s="6"/>
      <c r="C241" s="6"/>
      <c r="D241" s="6"/>
      <c r="E241" s="6"/>
      <c r="F241" s="6"/>
      <c r="G241" s="6"/>
      <c r="H241" s="6"/>
      <c r="I241" s="6"/>
      <c r="J241" s="6"/>
      <c r="K241" s="61"/>
    </row>
    <row r="242" spans="1:11" ht="18" customHeight="1">
      <c r="A242" s="34" t="s">
        <v>133</v>
      </c>
      <c r="B242" s="6" t="s">
        <v>448</v>
      </c>
      <c r="C242" s="6"/>
      <c r="D242" s="6"/>
      <c r="E242" s="6"/>
      <c r="F242" s="6"/>
      <c r="G242" s="6"/>
      <c r="H242" s="6"/>
      <c r="I242" s="6"/>
      <c r="J242" s="34" t="s">
        <v>42</v>
      </c>
      <c r="K242" s="64">
        <v>1.2</v>
      </c>
    </row>
    <row r="243" spans="1:11" ht="18" customHeight="1">
      <c r="A243" s="34" t="s">
        <v>134</v>
      </c>
      <c r="B243" s="6" t="s">
        <v>460</v>
      </c>
      <c r="C243" s="6"/>
      <c r="D243" s="6"/>
      <c r="E243" s="6"/>
      <c r="F243" s="6"/>
      <c r="G243" s="6"/>
      <c r="H243" s="6"/>
      <c r="I243" s="6"/>
      <c r="J243" s="34" t="s">
        <v>42</v>
      </c>
      <c r="K243" s="64">
        <v>0.4</v>
      </c>
    </row>
    <row r="244" spans="1:11" ht="18" customHeight="1">
      <c r="A244" s="34"/>
      <c r="B244" s="6"/>
      <c r="C244" s="6"/>
      <c r="D244" s="6"/>
      <c r="E244" s="6"/>
      <c r="F244" s="6"/>
      <c r="G244" s="6"/>
      <c r="H244" s="6"/>
      <c r="I244" s="66" t="s">
        <v>219</v>
      </c>
      <c r="J244" s="66" t="s">
        <v>26</v>
      </c>
      <c r="K244" s="88">
        <f>SUM(K242:K243)</f>
        <v>1.6</v>
      </c>
    </row>
    <row r="245" spans="1:11" ht="18" customHeight="1"/>
    <row r="246" spans="1:11" ht="18" customHeight="1">
      <c r="A246" s="6" t="s">
        <v>165</v>
      </c>
    </row>
    <row r="247" spans="1:11" ht="18" customHeight="1"/>
    <row r="248" spans="1:11" ht="18" customHeight="1"/>
    <row r="249" spans="1:11" ht="18" customHeight="1"/>
    <row r="250" spans="1:11" ht="18" customHeight="1"/>
    <row r="251" spans="1:11" ht="18" customHeight="1"/>
    <row r="252" spans="1:11" ht="18" customHeight="1"/>
    <row r="253" spans="1:11" ht="18" customHeight="1"/>
    <row r="254" spans="1:11" ht="18" customHeight="1"/>
    <row r="255" spans="1:11" ht="18" customHeight="1"/>
    <row r="256" spans="1:11" ht="18" customHeight="1"/>
    <row r="257" spans="1:11" ht="18" customHeight="1"/>
    <row r="258" spans="1:11" ht="18" customHeight="1"/>
    <row r="259" spans="1:11" ht="18" customHeight="1"/>
    <row r="260" spans="1:11" ht="18" customHeight="1"/>
    <row r="261" spans="1:11" ht="18" customHeight="1">
      <c r="A261" s="34"/>
      <c r="B261" s="6"/>
      <c r="C261" s="6"/>
      <c r="D261" s="6"/>
      <c r="E261" s="6"/>
      <c r="F261" s="6"/>
      <c r="G261" s="6"/>
      <c r="H261" s="6"/>
      <c r="I261" s="6"/>
      <c r="J261" s="34"/>
      <c r="K261" s="64"/>
    </row>
    <row r="262" spans="1:11" ht="18" customHeight="1"/>
    <row r="263" spans="1:11" ht="18" customHeight="1"/>
    <row r="264" spans="1:11" ht="18" customHeight="1"/>
    <row r="265" spans="1:11" ht="18" customHeight="1"/>
    <row r="266" spans="1:11" ht="18" customHeight="1"/>
    <row r="267" spans="1:11" ht="18" customHeight="1"/>
    <row r="268" spans="1:11" ht="18" customHeight="1"/>
    <row r="269" spans="1:11" ht="18" customHeight="1"/>
    <row r="270" spans="1:11" ht="18" customHeight="1"/>
    <row r="271" spans="1:11" ht="18" customHeight="1"/>
    <row r="272" spans="1:11" ht="18" customHeight="1"/>
    <row r="273" spans="1:11" ht="18" customHeight="1"/>
    <row r="274" spans="1:11" ht="18" customHeight="1"/>
    <row r="275" spans="1:11" ht="18" customHeight="1"/>
    <row r="276" spans="1:11" ht="18" customHeight="1"/>
    <row r="277" spans="1:11" ht="18" customHeight="1"/>
    <row r="278" spans="1:11" ht="18" customHeight="1"/>
    <row r="279" spans="1:11" ht="18" customHeight="1"/>
    <row r="280" spans="1:11" ht="18" customHeight="1">
      <c r="A280" s="6" t="s">
        <v>152</v>
      </c>
    </row>
    <row r="281" spans="1:11" ht="18" customHeight="1">
      <c r="A281" s="6" t="s">
        <v>153</v>
      </c>
      <c r="B281" s="6"/>
      <c r="C281" s="6"/>
      <c r="D281" s="6"/>
      <c r="E281" s="6"/>
      <c r="F281" s="6"/>
      <c r="G281" s="6"/>
      <c r="H281" s="6"/>
      <c r="I281" s="6"/>
      <c r="J281" s="34"/>
      <c r="K281" s="6"/>
    </row>
    <row r="282" spans="1:11" ht="18" customHeight="1">
      <c r="A282" s="34" t="s">
        <v>48</v>
      </c>
      <c r="B282" s="6" t="s">
        <v>166</v>
      </c>
      <c r="C282" s="6"/>
      <c r="D282" s="6"/>
      <c r="E282" s="6"/>
      <c r="F282" s="6"/>
      <c r="G282" s="6"/>
      <c r="H282" s="6"/>
      <c r="I282" s="6"/>
      <c r="J282" s="34" t="s">
        <v>42</v>
      </c>
      <c r="K282" s="36">
        <v>2.5</v>
      </c>
    </row>
    <row r="283" spans="1:11" ht="18" customHeight="1">
      <c r="A283" s="6" t="s">
        <v>154</v>
      </c>
      <c r="B283" s="6"/>
      <c r="C283" s="6"/>
      <c r="D283" s="6"/>
      <c r="E283" s="6"/>
      <c r="F283" s="6"/>
      <c r="G283" s="6"/>
      <c r="H283" s="6"/>
      <c r="I283" s="6"/>
      <c r="J283" s="34"/>
      <c r="K283" s="6"/>
    </row>
    <row r="284" spans="1:11" ht="18" customHeight="1">
      <c r="A284" s="34" t="s">
        <v>43</v>
      </c>
      <c r="B284" s="6" t="s">
        <v>124</v>
      </c>
      <c r="C284" s="6"/>
      <c r="D284" s="6"/>
      <c r="E284" s="6"/>
      <c r="F284" s="6"/>
      <c r="G284" s="6"/>
      <c r="H284" s="6"/>
      <c r="I284" s="6"/>
      <c r="J284" s="34" t="s">
        <v>42</v>
      </c>
      <c r="K284" s="63">
        <v>24</v>
      </c>
    </row>
    <row r="285" spans="1:11" ht="18" customHeight="1">
      <c r="A285" s="6" t="s">
        <v>155</v>
      </c>
      <c r="B285" s="6"/>
      <c r="C285" s="6"/>
      <c r="D285" s="6"/>
      <c r="E285" s="6"/>
      <c r="F285" s="6"/>
      <c r="G285" s="6"/>
      <c r="H285" s="6"/>
      <c r="I285" s="6"/>
      <c r="J285" s="34"/>
      <c r="K285" s="6"/>
    </row>
    <row r="286" spans="1:11" ht="18" customHeight="1">
      <c r="A286" s="34" t="s">
        <v>47</v>
      </c>
      <c r="B286" s="6" t="s">
        <v>125</v>
      </c>
      <c r="C286" s="6"/>
      <c r="D286" s="6"/>
      <c r="E286" s="6"/>
      <c r="F286" s="6"/>
      <c r="G286" s="6"/>
      <c r="H286" s="6"/>
      <c r="I286" s="6"/>
      <c r="J286" s="34" t="s">
        <v>42</v>
      </c>
      <c r="K286" s="87">
        <v>2.4</v>
      </c>
    </row>
    <row r="287" spans="1:11" ht="18" customHeight="1">
      <c r="A287" s="6" t="s">
        <v>156</v>
      </c>
      <c r="B287" s="6"/>
      <c r="C287" s="6"/>
      <c r="D287" s="6"/>
      <c r="E287" s="6"/>
      <c r="F287" s="6"/>
      <c r="G287" s="6"/>
      <c r="H287" s="6"/>
      <c r="I287" s="6"/>
      <c r="J287" s="34"/>
      <c r="K287" s="6"/>
    </row>
    <row r="288" spans="1:11" ht="18" customHeight="1">
      <c r="A288" s="6" t="s">
        <v>157</v>
      </c>
      <c r="B288" s="6"/>
      <c r="C288" s="6"/>
      <c r="D288" s="6"/>
      <c r="E288" s="6"/>
      <c r="F288" s="6"/>
      <c r="G288" s="6"/>
      <c r="H288" s="6"/>
      <c r="I288" s="6"/>
      <c r="J288" s="34"/>
      <c r="K288" s="65"/>
    </row>
    <row r="289" spans="1:11" ht="18" customHeight="1">
      <c r="A289" s="34" t="s">
        <v>48</v>
      </c>
      <c r="B289" s="6" t="s">
        <v>168</v>
      </c>
      <c r="C289" s="6"/>
      <c r="D289" s="6"/>
      <c r="E289" s="6"/>
      <c r="F289" s="6"/>
      <c r="G289" s="6"/>
      <c r="H289" s="6"/>
      <c r="I289" s="6"/>
      <c r="J289" s="34" t="s">
        <v>42</v>
      </c>
      <c r="K289" s="36">
        <v>8.1999999999999993</v>
      </c>
    </row>
    <row r="290" spans="1:11" ht="18" customHeight="1">
      <c r="A290" s="6" t="s">
        <v>158</v>
      </c>
      <c r="B290" s="6"/>
      <c r="C290" s="6"/>
      <c r="D290" s="6"/>
      <c r="E290" s="6"/>
      <c r="F290" s="6"/>
      <c r="G290" s="6"/>
      <c r="H290" s="6"/>
      <c r="I290" s="6"/>
      <c r="J290" s="34"/>
      <c r="K290" s="65"/>
    </row>
    <row r="291" spans="1:11" ht="18" customHeight="1">
      <c r="A291" s="34" t="s">
        <v>48</v>
      </c>
      <c r="B291" s="6" t="s">
        <v>169</v>
      </c>
      <c r="C291" s="6"/>
      <c r="D291" s="6"/>
      <c r="E291" s="6"/>
      <c r="F291" s="6"/>
      <c r="G291" s="6"/>
      <c r="H291" s="6"/>
      <c r="I291" s="6"/>
      <c r="J291" s="34" t="s">
        <v>42</v>
      </c>
      <c r="K291" s="36">
        <v>1</v>
      </c>
    </row>
    <row r="292" spans="1:11" ht="18" customHeight="1">
      <c r="A292" s="6" t="s">
        <v>160</v>
      </c>
      <c r="B292" s="6"/>
      <c r="C292" s="6"/>
      <c r="D292" s="6"/>
      <c r="E292" s="6"/>
      <c r="F292" s="6"/>
      <c r="G292" s="6"/>
      <c r="H292" s="6"/>
      <c r="I292" s="6"/>
      <c r="J292" s="34"/>
      <c r="K292" s="36"/>
    </row>
    <row r="293" spans="1:11" ht="18" customHeight="1">
      <c r="A293" s="34" t="s">
        <v>48</v>
      </c>
      <c r="B293" s="6" t="s">
        <v>449</v>
      </c>
      <c r="C293" s="6"/>
      <c r="D293" s="6"/>
      <c r="E293" s="6"/>
      <c r="F293" s="6"/>
      <c r="G293" s="6"/>
      <c r="H293" s="6"/>
      <c r="I293" s="6"/>
      <c r="J293" s="34" t="s">
        <v>42</v>
      </c>
      <c r="K293" s="36">
        <v>0.4</v>
      </c>
    </row>
    <row r="294" spans="1:11" ht="18" customHeight="1">
      <c r="A294" s="6"/>
      <c r="B294" s="6"/>
      <c r="C294" s="6"/>
      <c r="D294" s="6"/>
      <c r="E294" s="6"/>
      <c r="F294" s="6"/>
      <c r="G294" s="6"/>
      <c r="H294" s="66" t="s">
        <v>49</v>
      </c>
      <c r="I294" s="66" t="s">
        <v>172</v>
      </c>
      <c r="J294" s="66" t="s">
        <v>46</v>
      </c>
      <c r="K294" s="67">
        <f>SUM(K289:K293)</f>
        <v>9.6</v>
      </c>
    </row>
    <row r="295" spans="1:11" ht="18" customHeight="1">
      <c r="A295" s="6" t="s">
        <v>163</v>
      </c>
      <c r="B295" s="6"/>
      <c r="C295" s="6"/>
      <c r="D295" s="6"/>
      <c r="E295" s="6"/>
      <c r="F295" s="6"/>
      <c r="G295" s="6"/>
      <c r="H295" s="6"/>
      <c r="I295" s="6"/>
      <c r="J295" s="34"/>
      <c r="K295" s="65"/>
    </row>
    <row r="296" spans="1:11" ht="18" customHeight="1">
      <c r="A296" s="34" t="s">
        <v>48</v>
      </c>
      <c r="B296" s="6" t="s">
        <v>170</v>
      </c>
      <c r="C296" s="6"/>
      <c r="D296" s="6"/>
      <c r="E296" s="6"/>
      <c r="F296" s="6"/>
      <c r="G296" s="6"/>
      <c r="H296" s="6"/>
      <c r="I296" s="6"/>
      <c r="J296" s="34" t="s">
        <v>42</v>
      </c>
      <c r="K296" s="36">
        <v>0.7</v>
      </c>
    </row>
    <row r="297" spans="1:11" ht="18" customHeight="1">
      <c r="A297" s="6" t="s">
        <v>159</v>
      </c>
      <c r="B297" s="6"/>
      <c r="C297" s="6"/>
      <c r="D297" s="6"/>
      <c r="E297" s="6"/>
      <c r="F297" s="6"/>
      <c r="G297" s="6"/>
      <c r="H297" s="6"/>
      <c r="I297" s="6"/>
      <c r="J297" s="34"/>
      <c r="K297" s="36"/>
    </row>
    <row r="298" spans="1:11" ht="18" customHeight="1">
      <c r="A298" s="34"/>
      <c r="B298" s="6"/>
      <c r="C298" s="6"/>
      <c r="D298" s="6"/>
      <c r="E298" s="6"/>
      <c r="F298" s="6"/>
      <c r="G298" s="6"/>
      <c r="H298" s="6"/>
      <c r="I298" s="6"/>
      <c r="J298" s="34"/>
      <c r="K298" s="36"/>
    </row>
    <row r="299" spans="1:11" ht="18" customHeight="1">
      <c r="A299" s="34"/>
      <c r="B299" s="6"/>
      <c r="C299" s="6"/>
      <c r="D299" s="6"/>
      <c r="E299" s="6"/>
      <c r="F299" s="6"/>
      <c r="G299" s="6"/>
      <c r="H299" s="6"/>
      <c r="I299" s="6"/>
      <c r="J299" s="34"/>
      <c r="K299" s="36"/>
    </row>
    <row r="300" spans="1:11" ht="18" customHeight="1">
      <c r="A300" s="34"/>
      <c r="B300" s="6"/>
      <c r="C300" s="6"/>
      <c r="D300" s="6"/>
      <c r="E300" s="6"/>
      <c r="F300" s="6"/>
      <c r="G300" s="6"/>
      <c r="H300" s="6"/>
      <c r="I300" s="6"/>
      <c r="J300" s="34"/>
      <c r="K300" s="36"/>
    </row>
    <row r="301" spans="1:11" ht="18" customHeight="1">
      <c r="A301" s="34"/>
      <c r="B301" s="6"/>
      <c r="C301" s="6"/>
      <c r="D301" s="6"/>
      <c r="E301" s="6"/>
      <c r="F301" s="6"/>
      <c r="G301" s="6"/>
      <c r="H301" s="6"/>
      <c r="I301" s="6"/>
      <c r="J301" s="34"/>
      <c r="K301" s="36"/>
    </row>
    <row r="302" spans="1:11" ht="18" customHeight="1">
      <c r="A302" s="34"/>
      <c r="B302" s="6"/>
      <c r="C302" s="6"/>
      <c r="D302" s="6"/>
      <c r="E302" s="6"/>
      <c r="F302" s="6"/>
      <c r="G302" s="6"/>
      <c r="H302" s="6"/>
      <c r="I302" s="6"/>
      <c r="J302" s="34"/>
      <c r="K302" s="36"/>
    </row>
    <row r="303" spans="1:11" ht="18" customHeight="1">
      <c r="A303" s="34"/>
      <c r="B303" s="6"/>
      <c r="C303" s="6"/>
      <c r="D303" s="6"/>
      <c r="E303" s="6"/>
      <c r="F303" s="6"/>
      <c r="G303" s="6"/>
      <c r="H303" s="6"/>
      <c r="I303" s="6"/>
      <c r="J303" s="34"/>
      <c r="K303" s="36"/>
    </row>
    <row r="304" spans="1:11" ht="18" customHeight="1">
      <c r="A304" s="34"/>
      <c r="B304" s="6"/>
      <c r="C304" s="6"/>
      <c r="D304" s="6"/>
      <c r="E304" s="6"/>
      <c r="F304" s="6"/>
      <c r="G304" s="6"/>
      <c r="H304" s="6"/>
      <c r="I304" s="6"/>
      <c r="J304" s="34"/>
      <c r="K304" s="36"/>
    </row>
    <row r="305" spans="1:11" ht="18" customHeight="1">
      <c r="A305" s="34"/>
      <c r="B305" s="6"/>
      <c r="C305" s="6"/>
      <c r="D305" s="6"/>
      <c r="E305" s="6"/>
      <c r="F305" s="6"/>
      <c r="G305" s="6"/>
      <c r="H305" s="6"/>
      <c r="I305" s="6"/>
      <c r="J305" s="34"/>
      <c r="K305" s="36"/>
    </row>
    <row r="306" spans="1:11" ht="18" customHeight="1">
      <c r="A306" s="34"/>
      <c r="B306" s="6"/>
      <c r="C306" s="6"/>
      <c r="D306" s="6"/>
      <c r="E306" s="6"/>
      <c r="F306" s="6"/>
      <c r="G306" s="6"/>
      <c r="H306" s="6"/>
      <c r="I306" s="6"/>
      <c r="J306" s="34"/>
      <c r="K306" s="36"/>
    </row>
    <row r="307" spans="1:11" ht="18" customHeight="1">
      <c r="A307" s="34"/>
      <c r="B307" s="6"/>
      <c r="C307" s="6"/>
      <c r="D307" s="6"/>
      <c r="E307" s="6"/>
      <c r="F307" s="6"/>
      <c r="G307" s="6"/>
      <c r="H307" s="6"/>
      <c r="I307" s="6"/>
      <c r="J307" s="34"/>
      <c r="K307" s="36"/>
    </row>
    <row r="308" spans="1:11" ht="18" customHeight="1">
      <c r="A308" s="34"/>
      <c r="B308" s="6"/>
      <c r="C308" s="6"/>
      <c r="D308" s="6"/>
      <c r="E308" s="6"/>
      <c r="F308" s="6"/>
      <c r="G308" s="6"/>
      <c r="H308" s="6"/>
      <c r="I308" s="6"/>
      <c r="J308" s="34"/>
      <c r="K308" s="36"/>
    </row>
    <row r="309" spans="1:11" ht="18" customHeight="1">
      <c r="A309" s="6" t="s">
        <v>161</v>
      </c>
      <c r="B309" s="6"/>
      <c r="C309" s="6"/>
      <c r="D309" s="6"/>
      <c r="E309" s="6"/>
      <c r="F309" s="6"/>
      <c r="G309" s="6"/>
      <c r="H309" s="6"/>
      <c r="I309" s="6"/>
      <c r="J309" s="6"/>
      <c r="K309" s="61"/>
    </row>
    <row r="310" spans="1:11" ht="18" customHeight="1">
      <c r="A310" s="34" t="s">
        <v>45</v>
      </c>
      <c r="B310" s="6" t="s">
        <v>450</v>
      </c>
      <c r="C310" s="6"/>
      <c r="D310" s="6"/>
      <c r="E310" s="6"/>
      <c r="F310" s="6"/>
      <c r="G310" s="6"/>
      <c r="H310" s="6"/>
      <c r="I310" s="6"/>
      <c r="J310" s="34" t="s">
        <v>42</v>
      </c>
      <c r="K310" s="64">
        <v>0.1</v>
      </c>
    </row>
    <row r="311" spans="1:11" ht="18" customHeight="1">
      <c r="A311" s="6" t="s">
        <v>162</v>
      </c>
      <c r="B311" s="6"/>
      <c r="C311" s="6"/>
      <c r="D311" s="6"/>
      <c r="E311" s="6"/>
      <c r="F311" s="6"/>
      <c r="G311" s="6"/>
      <c r="H311" s="6"/>
      <c r="I311" s="6"/>
      <c r="J311" s="6"/>
      <c r="K311" s="61"/>
    </row>
    <row r="312" spans="1:11" ht="18" customHeight="1">
      <c r="A312" s="34" t="s">
        <v>45</v>
      </c>
      <c r="B312" s="6" t="s">
        <v>461</v>
      </c>
      <c r="C312" s="6"/>
      <c r="D312" s="6"/>
      <c r="E312" s="6"/>
      <c r="F312" s="6"/>
      <c r="G312" s="6"/>
      <c r="H312" s="6"/>
      <c r="I312" s="6"/>
      <c r="J312" s="34" t="s">
        <v>42</v>
      </c>
      <c r="K312" s="64">
        <v>1.9</v>
      </c>
    </row>
    <row r="313" spans="1:11" ht="18" customHeight="1"/>
    <row r="314" spans="1:11" ht="18" customHeight="1">
      <c r="A314" s="6" t="s">
        <v>164</v>
      </c>
    </row>
    <row r="315" spans="1:11" ht="18" customHeight="1">
      <c r="A315" s="6" t="s">
        <v>153</v>
      </c>
      <c r="B315" s="6"/>
      <c r="C315" s="6"/>
      <c r="D315" s="6"/>
      <c r="E315" s="6"/>
      <c r="F315" s="6"/>
      <c r="G315" s="6"/>
      <c r="H315" s="6"/>
      <c r="I315" s="6"/>
      <c r="J315" s="34"/>
      <c r="K315" s="6"/>
    </row>
    <row r="316" spans="1:11" ht="18" customHeight="1">
      <c r="A316" s="34" t="s">
        <v>48</v>
      </c>
      <c r="B316" s="6" t="s">
        <v>138</v>
      </c>
      <c r="C316" s="6"/>
      <c r="D316" s="6"/>
      <c r="E316" s="6"/>
      <c r="F316" s="6"/>
      <c r="G316" s="6"/>
      <c r="H316" s="6"/>
      <c r="I316" s="6"/>
      <c r="J316" s="34" t="s">
        <v>42</v>
      </c>
      <c r="K316" s="36">
        <v>3.6</v>
      </c>
    </row>
    <row r="317" spans="1:11" ht="18" customHeight="1">
      <c r="A317" s="6" t="s">
        <v>154</v>
      </c>
      <c r="B317" s="6"/>
      <c r="C317" s="6"/>
      <c r="D317" s="6"/>
      <c r="E317" s="6"/>
      <c r="F317" s="6"/>
      <c r="G317" s="6"/>
      <c r="H317" s="6"/>
      <c r="I317" s="6"/>
      <c r="J317" s="34"/>
      <c r="K317" s="6"/>
    </row>
    <row r="318" spans="1:11" ht="18" customHeight="1">
      <c r="A318" s="34" t="s">
        <v>43</v>
      </c>
      <c r="B318" s="6" t="s">
        <v>124</v>
      </c>
      <c r="C318" s="6"/>
      <c r="D318" s="6"/>
      <c r="E318" s="6"/>
      <c r="F318" s="6"/>
      <c r="G318" s="6"/>
      <c r="H318" s="6"/>
      <c r="I318" s="6"/>
      <c r="J318" s="34" t="s">
        <v>42</v>
      </c>
      <c r="K318" s="63">
        <v>24</v>
      </c>
    </row>
    <row r="319" spans="1:11" ht="18" customHeight="1">
      <c r="A319" s="6" t="s">
        <v>155</v>
      </c>
      <c r="B319" s="6"/>
      <c r="C319" s="6"/>
      <c r="D319" s="6"/>
      <c r="E319" s="6"/>
      <c r="F319" s="6"/>
      <c r="G319" s="6"/>
      <c r="H319" s="6"/>
      <c r="I319" s="6"/>
      <c r="J319" s="34"/>
      <c r="K319" s="6"/>
    </row>
    <row r="320" spans="1:11" ht="18" customHeight="1">
      <c r="A320" s="34" t="s">
        <v>119</v>
      </c>
      <c r="B320" s="6" t="s">
        <v>125</v>
      </c>
      <c r="C320" s="6"/>
      <c r="D320" s="6"/>
      <c r="E320" s="6"/>
      <c r="F320" s="6"/>
      <c r="G320" s="6"/>
      <c r="H320" s="6"/>
      <c r="I320" s="6"/>
      <c r="J320" s="34" t="s">
        <v>42</v>
      </c>
      <c r="K320" s="87">
        <v>2.4</v>
      </c>
    </row>
    <row r="321" spans="1:11" ht="18" customHeight="1">
      <c r="A321" s="6" t="s">
        <v>156</v>
      </c>
      <c r="B321" s="6"/>
      <c r="C321" s="6"/>
      <c r="D321" s="6"/>
      <c r="E321" s="6"/>
      <c r="F321" s="6"/>
      <c r="G321" s="6"/>
      <c r="H321" s="6"/>
      <c r="I321" s="6"/>
      <c r="J321" s="34"/>
      <c r="K321" s="6"/>
    </row>
    <row r="322" spans="1:11" ht="18" customHeight="1">
      <c r="A322" s="6" t="s">
        <v>157</v>
      </c>
      <c r="B322" s="6"/>
      <c r="C322" s="6"/>
      <c r="D322" s="6"/>
      <c r="E322" s="6"/>
      <c r="F322" s="6"/>
      <c r="G322" s="6"/>
      <c r="H322" s="6"/>
      <c r="I322" s="6"/>
      <c r="J322" s="34"/>
      <c r="K322" s="65"/>
    </row>
    <row r="323" spans="1:11" ht="18" customHeight="1">
      <c r="A323" s="34" t="s">
        <v>48</v>
      </c>
      <c r="B323" s="6" t="s">
        <v>140</v>
      </c>
      <c r="C323" s="6"/>
      <c r="D323" s="6"/>
      <c r="E323" s="6"/>
      <c r="F323" s="6"/>
      <c r="G323" s="6"/>
      <c r="H323" s="6"/>
      <c r="I323" s="6"/>
      <c r="J323" s="34" t="s">
        <v>42</v>
      </c>
      <c r="K323" s="36">
        <v>3.3</v>
      </c>
    </row>
    <row r="324" spans="1:11" ht="18" customHeight="1">
      <c r="A324" s="6" t="s">
        <v>158</v>
      </c>
      <c r="B324" s="6"/>
      <c r="C324" s="6"/>
      <c r="D324" s="6"/>
      <c r="E324" s="6"/>
      <c r="F324" s="6"/>
      <c r="G324" s="6"/>
      <c r="H324" s="6"/>
      <c r="I324" s="6"/>
      <c r="J324" s="34"/>
      <c r="K324" s="65"/>
    </row>
    <row r="325" spans="1:11" ht="18" customHeight="1">
      <c r="A325" s="34" t="s">
        <v>48</v>
      </c>
      <c r="B325" s="6" t="s">
        <v>139</v>
      </c>
      <c r="C325" s="6"/>
      <c r="D325" s="6"/>
      <c r="E325" s="6"/>
      <c r="F325" s="6"/>
      <c r="G325" s="6"/>
      <c r="H325" s="6"/>
      <c r="I325" s="6"/>
      <c r="J325" s="34" t="s">
        <v>42</v>
      </c>
      <c r="K325" s="36">
        <v>0.6</v>
      </c>
    </row>
    <row r="326" spans="1:11" ht="18" customHeight="1">
      <c r="A326" s="6" t="s">
        <v>160</v>
      </c>
      <c r="B326" s="6"/>
      <c r="C326" s="6"/>
      <c r="D326" s="6"/>
      <c r="E326" s="6"/>
      <c r="F326" s="6"/>
      <c r="G326" s="6"/>
      <c r="H326" s="6"/>
      <c r="I326" s="6"/>
      <c r="J326" s="34"/>
      <c r="K326" s="36"/>
    </row>
    <row r="327" spans="1:11" ht="18" customHeight="1">
      <c r="A327" s="34" t="s">
        <v>48</v>
      </c>
      <c r="B327" s="6" t="s">
        <v>141</v>
      </c>
      <c r="C327" s="6"/>
      <c r="D327" s="6"/>
      <c r="E327" s="6"/>
      <c r="F327" s="6"/>
      <c r="G327" s="6"/>
      <c r="H327" s="6"/>
      <c r="I327" s="6"/>
      <c r="J327" s="34" t="s">
        <v>42</v>
      </c>
      <c r="K327" s="36">
        <v>0.4</v>
      </c>
    </row>
    <row r="328" spans="1:11" ht="18" customHeight="1">
      <c r="A328" s="6"/>
      <c r="B328" s="6"/>
      <c r="C328" s="6"/>
      <c r="D328" s="6"/>
      <c r="E328" s="6"/>
      <c r="F328" s="6"/>
      <c r="G328" s="6"/>
      <c r="H328" s="66" t="s">
        <v>49</v>
      </c>
      <c r="I328" s="66" t="s">
        <v>172</v>
      </c>
      <c r="J328" s="66" t="s">
        <v>46</v>
      </c>
      <c r="K328" s="67">
        <f>SUM(K323:K327)</f>
        <v>4.3</v>
      </c>
    </row>
    <row r="329" spans="1:11" ht="18" customHeight="1">
      <c r="A329" s="6" t="s">
        <v>159</v>
      </c>
      <c r="B329" s="6"/>
      <c r="C329" s="6"/>
      <c r="D329" s="6"/>
      <c r="E329" s="6"/>
      <c r="F329" s="6"/>
      <c r="G329" s="6"/>
      <c r="H329" s="6"/>
      <c r="I329" s="6"/>
      <c r="J329" s="34"/>
      <c r="K329" s="36"/>
    </row>
    <row r="330" spans="1:11" ht="18" customHeight="1">
      <c r="A330" s="34"/>
      <c r="B330" s="6"/>
      <c r="C330" s="6"/>
      <c r="D330" s="6"/>
      <c r="E330" s="6"/>
      <c r="F330" s="6"/>
      <c r="G330" s="6"/>
      <c r="H330" s="6"/>
      <c r="I330" s="6"/>
      <c r="J330" s="34"/>
      <c r="K330" s="36"/>
    </row>
    <row r="331" spans="1:11" ht="18" customHeight="1">
      <c r="A331" s="34"/>
      <c r="B331" s="6"/>
      <c r="C331" s="6"/>
      <c r="D331" s="6"/>
      <c r="E331" s="6"/>
      <c r="F331" s="6"/>
      <c r="G331" s="6"/>
      <c r="H331" s="6"/>
      <c r="I331" s="6"/>
      <c r="J331" s="34"/>
      <c r="K331" s="36"/>
    </row>
    <row r="332" spans="1:11" ht="18" customHeight="1">
      <c r="A332" s="34"/>
      <c r="B332" s="6"/>
      <c r="C332" s="6"/>
      <c r="D332" s="6"/>
      <c r="E332" s="6"/>
      <c r="F332" s="6"/>
      <c r="G332" s="6"/>
      <c r="H332" s="6"/>
      <c r="I332" s="6"/>
      <c r="J332" s="34"/>
      <c r="K332" s="36"/>
    </row>
    <row r="333" spans="1:11" ht="18" customHeight="1">
      <c r="A333" s="34"/>
      <c r="B333" s="6"/>
      <c r="C333" s="6"/>
      <c r="D333" s="6"/>
      <c r="E333" s="6"/>
      <c r="F333" s="6"/>
      <c r="G333" s="6"/>
      <c r="H333" s="6"/>
      <c r="I333" s="6"/>
      <c r="J333" s="34"/>
      <c r="K333" s="36"/>
    </row>
    <row r="334" spans="1:11" ht="18" customHeight="1">
      <c r="A334" s="34"/>
      <c r="B334" s="6"/>
      <c r="C334" s="6"/>
      <c r="D334" s="6"/>
      <c r="E334" s="6"/>
      <c r="F334" s="6"/>
      <c r="G334" s="6"/>
      <c r="H334" s="6"/>
      <c r="I334" s="6"/>
      <c r="J334" s="34"/>
      <c r="K334" s="36"/>
    </row>
    <row r="335" spans="1:11" ht="18" customHeight="1">
      <c r="A335" s="34"/>
      <c r="B335" s="6"/>
      <c r="C335" s="6"/>
      <c r="D335" s="6"/>
      <c r="E335" s="6"/>
      <c r="F335" s="6"/>
      <c r="G335" s="6"/>
      <c r="H335" s="6"/>
      <c r="I335" s="6"/>
      <c r="J335" s="34"/>
      <c r="K335" s="36"/>
    </row>
    <row r="336" spans="1:11" ht="18" customHeight="1">
      <c r="A336" s="34"/>
      <c r="B336" s="6"/>
      <c r="C336" s="6"/>
      <c r="D336" s="6"/>
      <c r="E336" s="6"/>
      <c r="F336" s="6"/>
      <c r="G336" s="6"/>
      <c r="H336" s="6"/>
      <c r="I336" s="6"/>
      <c r="J336" s="34"/>
      <c r="K336" s="36"/>
    </row>
    <row r="337" spans="1:11" ht="18" customHeight="1">
      <c r="A337" s="34"/>
      <c r="B337" s="6"/>
      <c r="C337" s="6"/>
      <c r="D337" s="6"/>
      <c r="E337" s="6"/>
      <c r="F337" s="6"/>
      <c r="G337" s="6"/>
      <c r="H337" s="6"/>
      <c r="I337" s="6"/>
      <c r="J337" s="34"/>
      <c r="K337" s="36"/>
    </row>
    <row r="338" spans="1:11" ht="18" customHeight="1">
      <c r="A338" s="34"/>
      <c r="B338" s="6"/>
      <c r="C338" s="6"/>
      <c r="D338" s="6"/>
      <c r="E338" s="6"/>
      <c r="F338" s="6"/>
      <c r="G338" s="6"/>
      <c r="H338" s="6"/>
      <c r="I338" s="6"/>
      <c r="J338" s="34"/>
      <c r="K338" s="36"/>
    </row>
    <row r="339" spans="1:11" ht="18" customHeight="1">
      <c r="A339" s="34"/>
      <c r="B339" s="6"/>
      <c r="C339" s="6"/>
      <c r="D339" s="6"/>
      <c r="E339" s="6"/>
      <c r="F339" s="6"/>
      <c r="G339" s="6"/>
      <c r="H339" s="6"/>
      <c r="I339" s="6"/>
      <c r="J339" s="34"/>
      <c r="K339" s="36"/>
    </row>
    <row r="340" spans="1:11" ht="18" customHeight="1">
      <c r="A340" s="34"/>
      <c r="B340" s="6"/>
      <c r="C340" s="6"/>
      <c r="D340" s="6"/>
      <c r="E340" s="6"/>
      <c r="F340" s="6"/>
      <c r="G340" s="6"/>
      <c r="H340" s="6"/>
      <c r="I340" s="6"/>
      <c r="J340" s="34"/>
      <c r="K340" s="36"/>
    </row>
    <row r="341" spans="1:11" ht="18" customHeight="1">
      <c r="A341" s="34"/>
      <c r="B341" s="6"/>
      <c r="C341" s="6"/>
      <c r="D341" s="6"/>
      <c r="E341" s="6"/>
      <c r="F341" s="6"/>
      <c r="G341" s="6"/>
      <c r="H341" s="6"/>
      <c r="I341" s="6"/>
      <c r="J341" s="34"/>
      <c r="K341" s="36"/>
    </row>
    <row r="342" spans="1:11" ht="18" customHeight="1">
      <c r="A342" s="34"/>
      <c r="B342" s="6"/>
      <c r="C342" s="6"/>
      <c r="D342" s="6"/>
      <c r="E342" s="6"/>
      <c r="F342" s="6"/>
      <c r="G342" s="6"/>
      <c r="H342" s="6"/>
      <c r="I342" s="6"/>
      <c r="J342" s="34"/>
      <c r="K342" s="36"/>
    </row>
    <row r="343" spans="1:11" ht="18" customHeight="1">
      <c r="A343" s="6" t="s">
        <v>161</v>
      </c>
      <c r="B343" s="6"/>
      <c r="C343" s="6"/>
      <c r="D343" s="6"/>
      <c r="E343" s="6"/>
      <c r="F343" s="6"/>
      <c r="G343" s="6"/>
      <c r="H343" s="6"/>
      <c r="I343" s="6"/>
      <c r="J343" s="6"/>
      <c r="K343" s="61"/>
    </row>
    <row r="344" spans="1:11" ht="18" customHeight="1">
      <c r="A344" s="34" t="s">
        <v>45</v>
      </c>
      <c r="B344" s="6" t="s">
        <v>451</v>
      </c>
      <c r="C344" s="6"/>
      <c r="D344" s="6"/>
      <c r="E344" s="6"/>
      <c r="F344" s="6"/>
      <c r="G344" s="6"/>
      <c r="H344" s="6"/>
      <c r="I344" s="6"/>
      <c r="J344" s="34" t="s">
        <v>42</v>
      </c>
      <c r="K344" s="64">
        <v>0.1</v>
      </c>
    </row>
    <row r="345" spans="1:11" ht="18" customHeight="1">
      <c r="A345" s="6" t="s">
        <v>162</v>
      </c>
      <c r="B345" s="6"/>
      <c r="C345" s="6"/>
      <c r="D345" s="6"/>
      <c r="E345" s="6"/>
      <c r="F345" s="6"/>
      <c r="G345" s="6"/>
      <c r="H345" s="6"/>
      <c r="I345" s="6"/>
      <c r="J345" s="6"/>
      <c r="K345" s="61"/>
    </row>
    <row r="346" spans="1:11" ht="18" customHeight="1">
      <c r="A346" s="34" t="s">
        <v>45</v>
      </c>
      <c r="B346" s="6" t="s">
        <v>454</v>
      </c>
      <c r="C346" s="6"/>
      <c r="D346" s="6"/>
      <c r="E346" s="6"/>
      <c r="F346" s="6"/>
      <c r="G346" s="6"/>
      <c r="H346" s="6"/>
      <c r="I346" s="6"/>
      <c r="J346" s="34" t="s">
        <v>42</v>
      </c>
      <c r="K346" s="64">
        <v>1.2</v>
      </c>
    </row>
    <row r="347" spans="1:11" ht="18" customHeight="1">
      <c r="A347" s="6" t="s">
        <v>222</v>
      </c>
    </row>
    <row r="348" spans="1:11" ht="18" customHeight="1">
      <c r="A348" s="34" t="s">
        <v>45</v>
      </c>
      <c r="B348" s="6" t="s">
        <v>452</v>
      </c>
      <c r="C348" s="6"/>
      <c r="D348" s="6"/>
      <c r="E348" s="6"/>
      <c r="F348" s="6"/>
      <c r="G348" s="6"/>
      <c r="H348" s="6"/>
      <c r="I348" s="6"/>
      <c r="J348" s="34" t="s">
        <v>42</v>
      </c>
      <c r="K348" s="64">
        <v>0.1</v>
      </c>
    </row>
    <row r="349" spans="1:11" ht="18" customHeight="1"/>
    <row r="350" spans="1:11" ht="18" customHeight="1"/>
    <row r="351" spans="1:11" ht="18" customHeight="1"/>
    <row r="352" spans="1:11" ht="18" customHeight="1"/>
    <row r="353" spans="1:1" ht="18" customHeight="1">
      <c r="A353" s="6" t="s">
        <v>175</v>
      </c>
    </row>
    <row r="354" spans="1:1" ht="18" customHeight="1">
      <c r="A354" s="6"/>
    </row>
    <row r="355" spans="1:1" ht="18" customHeight="1">
      <c r="A355" s="6"/>
    </row>
    <row r="356" spans="1:1" ht="18" customHeight="1">
      <c r="A356" s="6"/>
    </row>
    <row r="357" spans="1:1" ht="18" customHeight="1">
      <c r="A357" s="6"/>
    </row>
    <row r="358" spans="1:1" ht="18" customHeight="1">
      <c r="A358" s="6"/>
    </row>
    <row r="359" spans="1:1" ht="18" customHeight="1">
      <c r="A359" s="6"/>
    </row>
    <row r="360" spans="1:1" ht="18" customHeight="1">
      <c r="A360" s="6"/>
    </row>
    <row r="361" spans="1:1" ht="18" customHeight="1">
      <c r="A361" s="6"/>
    </row>
    <row r="362" spans="1:1" ht="18" customHeight="1">
      <c r="A362" s="6"/>
    </row>
    <row r="363" spans="1:1" ht="18" customHeight="1">
      <c r="A363" s="6"/>
    </row>
    <row r="364" spans="1:1" ht="18" customHeight="1">
      <c r="A364" s="6"/>
    </row>
    <row r="365" spans="1:1" ht="18" customHeight="1">
      <c r="A365" s="6"/>
    </row>
    <row r="366" spans="1:1" ht="18" customHeight="1">
      <c r="A366" s="6"/>
    </row>
    <row r="367" spans="1:1" ht="18" customHeight="1">
      <c r="A367" s="6"/>
    </row>
    <row r="368" spans="1:1" ht="18" customHeight="1">
      <c r="A368" s="6"/>
    </row>
    <row r="369" spans="1:1" ht="18" customHeight="1">
      <c r="A369" s="6"/>
    </row>
    <row r="370" spans="1:1" ht="18" customHeight="1">
      <c r="A370" s="6"/>
    </row>
    <row r="371" spans="1:1" ht="18" customHeight="1">
      <c r="A371" s="6"/>
    </row>
    <row r="372" spans="1:1" ht="18" customHeight="1">
      <c r="A372" s="6"/>
    </row>
    <row r="373" spans="1:1" ht="18" customHeight="1">
      <c r="A373" s="6"/>
    </row>
    <row r="374" spans="1:1" ht="18" customHeight="1">
      <c r="A374" s="6"/>
    </row>
    <row r="375" spans="1:1" ht="18" customHeight="1">
      <c r="A375" s="6"/>
    </row>
    <row r="376" spans="1:1" ht="18" customHeight="1">
      <c r="A376" s="6"/>
    </row>
    <row r="377" spans="1:1" ht="18" customHeight="1">
      <c r="A377" s="6"/>
    </row>
    <row r="378" spans="1:1" ht="18" customHeight="1">
      <c r="A378" s="6"/>
    </row>
    <row r="379" spans="1:1" ht="18" customHeight="1">
      <c r="A379" s="6"/>
    </row>
    <row r="380" spans="1:1" ht="18" customHeight="1">
      <c r="A380" s="6"/>
    </row>
    <row r="381" spans="1:1" ht="18" customHeight="1">
      <c r="A381" s="6"/>
    </row>
    <row r="382" spans="1:1" ht="18" customHeight="1">
      <c r="A382" s="6"/>
    </row>
    <row r="383" spans="1:1" ht="18" customHeight="1">
      <c r="A383" s="6"/>
    </row>
    <row r="384" spans="1:1" ht="18" customHeight="1">
      <c r="A384" s="6"/>
    </row>
    <row r="385" spans="1:11" ht="18" customHeight="1">
      <c r="A385" s="6"/>
    </row>
    <row r="386" spans="1:11" ht="18" customHeight="1">
      <c r="A386" s="6"/>
    </row>
    <row r="387" spans="1:11" ht="18" customHeight="1"/>
    <row r="388" spans="1:11" ht="18" customHeight="1"/>
    <row r="389" spans="1:11" ht="18" customHeight="1"/>
    <row r="390" spans="1:11" ht="18" customHeight="1">
      <c r="A390" s="34" t="s">
        <v>45</v>
      </c>
      <c r="B390" s="6" t="s">
        <v>176</v>
      </c>
      <c r="C390" s="6"/>
      <c r="D390" s="6"/>
      <c r="E390" s="6"/>
      <c r="F390" s="6"/>
      <c r="G390" s="6"/>
      <c r="H390" s="6"/>
      <c r="I390" s="6"/>
      <c r="J390" s="34" t="s">
        <v>42</v>
      </c>
      <c r="K390" s="89">
        <v>6.8</v>
      </c>
    </row>
    <row r="391" spans="1:11" ht="18" customHeight="1"/>
    <row r="392" spans="1:11" ht="18" customHeight="1"/>
    <row r="393" spans="1:11" ht="18" customHeight="1"/>
    <row r="394" spans="1:11" ht="18" customHeight="1"/>
    <row r="395" spans="1:11" ht="18" customHeight="1"/>
    <row r="396" spans="1:11" ht="18" customHeight="1"/>
    <row r="397" spans="1:11" ht="18" customHeight="1"/>
    <row r="398" spans="1:11" ht="18" customHeight="1"/>
    <row r="399" spans="1:11" ht="18" customHeight="1"/>
    <row r="400" spans="1:11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spans="1:11" ht="18" customHeight="1"/>
    <row r="418" spans="1:11" ht="18" customHeight="1"/>
    <row r="419" spans="1:11" ht="18" customHeight="1"/>
    <row r="420" spans="1:11" ht="18" customHeight="1"/>
    <row r="421" spans="1:11" ht="18" customHeight="1"/>
    <row r="422" spans="1:11" ht="18" customHeight="1">
      <c r="A422" s="34"/>
      <c r="B422" s="6"/>
      <c r="C422" s="6"/>
      <c r="D422" s="6"/>
      <c r="E422" s="6"/>
      <c r="F422" s="6"/>
      <c r="G422" s="6"/>
      <c r="H422" s="6"/>
      <c r="I422" s="6"/>
      <c r="J422" s="34"/>
      <c r="K422" s="64"/>
    </row>
    <row r="423" spans="1:11" ht="18" customHeight="1">
      <c r="A423" s="34"/>
      <c r="B423" s="6"/>
      <c r="C423" s="6"/>
      <c r="D423" s="6"/>
      <c r="E423" s="6"/>
      <c r="F423" s="6"/>
      <c r="G423" s="6"/>
      <c r="H423" s="6"/>
      <c r="I423" s="6"/>
      <c r="J423" s="34"/>
      <c r="K423" s="64"/>
    </row>
    <row r="424" spans="1:11" ht="18" customHeight="1">
      <c r="A424" s="34"/>
      <c r="B424" s="6"/>
      <c r="C424" s="6"/>
      <c r="D424" s="6"/>
      <c r="E424" s="6"/>
      <c r="F424" s="6"/>
      <c r="G424" s="6"/>
      <c r="H424" s="6"/>
      <c r="I424" s="6"/>
      <c r="J424" s="34"/>
      <c r="K424" s="64"/>
    </row>
    <row r="425" spans="1:11" ht="18" customHeight="1">
      <c r="A425" s="34"/>
      <c r="B425" s="6"/>
      <c r="C425" s="6"/>
      <c r="D425" s="6"/>
      <c r="E425" s="6"/>
      <c r="F425" s="6"/>
      <c r="G425" s="6"/>
      <c r="H425" s="6"/>
      <c r="I425" s="6"/>
      <c r="J425" s="34"/>
      <c r="K425" s="64"/>
    </row>
    <row r="426" spans="1:11" ht="18" customHeight="1">
      <c r="A426" s="6"/>
    </row>
    <row r="427" spans="1:11" ht="18" customHeight="1">
      <c r="A427" s="6"/>
    </row>
    <row r="428" spans="1:11" ht="18" customHeight="1">
      <c r="A428" s="6"/>
      <c r="B428" s="54"/>
      <c r="C428" s="54"/>
      <c r="D428" s="54"/>
      <c r="E428" s="54"/>
      <c r="F428" s="54"/>
      <c r="G428" s="54"/>
      <c r="H428" s="54"/>
      <c r="I428" s="54"/>
      <c r="J428" s="57"/>
      <c r="K428" s="54"/>
    </row>
    <row r="429" spans="1:11" ht="18" customHeight="1">
      <c r="A429" s="34"/>
      <c r="B429" s="6"/>
      <c r="C429" s="6"/>
      <c r="D429" s="6"/>
      <c r="E429" s="6"/>
      <c r="F429" s="6"/>
      <c r="G429" s="6"/>
      <c r="H429" s="6"/>
      <c r="I429" s="6"/>
      <c r="J429" s="34"/>
      <c r="K429" s="36"/>
    </row>
    <row r="430" spans="1:11" ht="18" customHeight="1">
      <c r="A430" s="34"/>
      <c r="B430" s="6"/>
      <c r="C430" s="6"/>
      <c r="D430" s="6"/>
      <c r="E430" s="6"/>
      <c r="F430" s="6"/>
      <c r="G430" s="6"/>
      <c r="H430" s="6"/>
      <c r="I430" s="6"/>
      <c r="J430" s="34"/>
      <c r="K430" s="36"/>
    </row>
    <row r="431" spans="1:11" ht="18" customHeight="1">
      <c r="A431" s="34"/>
      <c r="B431" s="6"/>
      <c r="C431" s="6"/>
      <c r="D431" s="6"/>
      <c r="E431" s="6"/>
      <c r="F431" s="6"/>
      <c r="G431" s="6"/>
      <c r="H431" s="6"/>
      <c r="I431" s="6"/>
      <c r="J431" s="34"/>
      <c r="K431" s="64"/>
    </row>
    <row r="432" spans="1:11" ht="18" customHeight="1">
      <c r="A432" s="6"/>
      <c r="B432" s="54"/>
      <c r="C432" s="54"/>
      <c r="D432" s="54"/>
      <c r="E432" s="54"/>
      <c r="F432" s="54"/>
      <c r="G432" s="54"/>
      <c r="H432" s="54"/>
      <c r="I432" s="54"/>
      <c r="J432" s="57"/>
      <c r="K432" s="54"/>
    </row>
    <row r="433" spans="1:11" ht="18" customHeight="1">
      <c r="A433" s="34"/>
      <c r="B433" s="6"/>
      <c r="C433" s="6"/>
      <c r="D433" s="6"/>
      <c r="E433" s="6"/>
      <c r="F433" s="6"/>
      <c r="G433" s="6"/>
      <c r="H433" s="6"/>
      <c r="I433" s="6"/>
      <c r="J433" s="34"/>
      <c r="K433" s="64"/>
    </row>
    <row r="434" spans="1:11" ht="18" customHeight="1">
      <c r="A434" s="6"/>
      <c r="B434" s="54"/>
      <c r="C434" s="54"/>
      <c r="D434" s="54"/>
      <c r="E434" s="54"/>
      <c r="F434" s="54"/>
      <c r="G434" s="54"/>
      <c r="H434" s="54"/>
      <c r="I434" s="54"/>
      <c r="J434" s="57"/>
      <c r="K434" s="54"/>
    </row>
    <row r="435" spans="1:11" ht="18" customHeight="1">
      <c r="A435" s="34"/>
      <c r="B435" s="6"/>
      <c r="C435" s="6"/>
      <c r="D435" s="6"/>
      <c r="E435" s="6"/>
      <c r="F435" s="6"/>
      <c r="G435" s="6"/>
      <c r="H435" s="6"/>
      <c r="I435" s="6"/>
      <c r="J435" s="34"/>
      <c r="K435" s="64"/>
    </row>
    <row r="436" spans="1:11" ht="18" customHeight="1">
      <c r="A436" s="34"/>
      <c r="B436"/>
      <c r="C436" s="6"/>
      <c r="D436" s="6"/>
      <c r="E436" s="6"/>
      <c r="F436" s="6"/>
      <c r="G436" s="6"/>
      <c r="H436" s="6"/>
      <c r="I436" s="6"/>
      <c r="J436" s="34"/>
      <c r="K436" s="62"/>
    </row>
    <row r="437" spans="1:11" ht="18" customHeight="1">
      <c r="A437" s="6"/>
    </row>
    <row r="438" spans="1:11" ht="18" customHeight="1">
      <c r="A438" s="6"/>
      <c r="B438" s="6"/>
      <c r="C438" s="6"/>
      <c r="D438" s="6"/>
      <c r="E438" s="6"/>
      <c r="F438" s="6"/>
      <c r="G438" s="6"/>
      <c r="H438" s="6"/>
      <c r="I438" s="6"/>
      <c r="J438" s="34"/>
      <c r="K438" s="6"/>
    </row>
    <row r="439" spans="1:11" ht="18" customHeight="1">
      <c r="A439" s="34"/>
      <c r="B439" s="6"/>
      <c r="C439" s="6"/>
      <c r="D439" s="6"/>
      <c r="E439" s="6"/>
      <c r="F439" s="6"/>
      <c r="G439" s="6"/>
      <c r="H439" s="6"/>
      <c r="I439" s="6"/>
      <c r="J439" s="34"/>
      <c r="K439" s="36"/>
    </row>
    <row r="440" spans="1:11" ht="18" customHeight="1">
      <c r="A440" s="6"/>
      <c r="B440" s="6"/>
      <c r="C440" s="6"/>
      <c r="D440" s="6"/>
      <c r="E440" s="6"/>
      <c r="F440" s="6"/>
      <c r="G440" s="6"/>
      <c r="H440" s="6"/>
      <c r="I440" s="6"/>
      <c r="J440" s="34"/>
      <c r="K440" s="6"/>
    </row>
    <row r="441" spans="1:11" ht="18" customHeight="1">
      <c r="A441" s="34"/>
      <c r="B441" s="6"/>
      <c r="C441" s="6"/>
      <c r="D441" s="6"/>
      <c r="E441" s="6"/>
      <c r="F441" s="6"/>
      <c r="G441" s="6"/>
      <c r="H441" s="6"/>
      <c r="I441" s="6"/>
      <c r="J441" s="34"/>
      <c r="K441" s="63"/>
    </row>
    <row r="442" spans="1:11" ht="18" customHeight="1">
      <c r="A442" s="6"/>
      <c r="B442" s="6"/>
      <c r="C442" s="6"/>
      <c r="D442" s="6"/>
      <c r="E442" s="6"/>
      <c r="F442" s="6"/>
      <c r="G442" s="6"/>
      <c r="H442" s="6"/>
      <c r="I442" s="6"/>
      <c r="J442" s="34"/>
      <c r="K442" s="6"/>
    </row>
    <row r="443" spans="1:11" ht="18" customHeight="1">
      <c r="A443" s="34"/>
      <c r="B443" s="6"/>
      <c r="C443" s="6"/>
      <c r="D443" s="6"/>
      <c r="E443" s="6"/>
      <c r="F443" s="6"/>
      <c r="G443" s="6"/>
      <c r="H443" s="6"/>
      <c r="I443" s="6"/>
      <c r="J443" s="34"/>
      <c r="K443" s="87"/>
    </row>
    <row r="444" spans="1:11" ht="18" customHeight="1">
      <c r="A444" s="6"/>
      <c r="B444" s="6"/>
      <c r="C444" s="6"/>
      <c r="D444" s="6"/>
      <c r="E444" s="6"/>
      <c r="F444" s="6"/>
      <c r="G444" s="6"/>
      <c r="H444" s="6"/>
      <c r="I444" s="6"/>
      <c r="J444" s="34"/>
      <c r="K444" s="6"/>
    </row>
    <row r="445" spans="1:11" ht="18" customHeight="1">
      <c r="A445" s="6"/>
      <c r="B445" s="6"/>
      <c r="C445" s="6"/>
      <c r="D445" s="6"/>
      <c r="E445" s="6"/>
      <c r="F445" s="6"/>
      <c r="G445" s="6"/>
      <c r="H445" s="6"/>
      <c r="I445" s="6"/>
      <c r="J445" s="34"/>
      <c r="K445" s="65"/>
    </row>
    <row r="446" spans="1:11" ht="18" customHeight="1">
      <c r="A446" s="34"/>
      <c r="B446" s="6"/>
      <c r="C446" s="6"/>
      <c r="D446" s="6"/>
      <c r="E446" s="6"/>
      <c r="F446" s="6"/>
      <c r="G446" s="6"/>
      <c r="H446" s="6"/>
      <c r="I446" s="6"/>
      <c r="J446" s="34"/>
      <c r="K446" s="36"/>
    </row>
    <row r="447" spans="1:11" ht="18" customHeight="1">
      <c r="A447" s="6"/>
      <c r="B447" s="6"/>
      <c r="C447" s="6"/>
      <c r="D447" s="6"/>
      <c r="E447" s="6"/>
      <c r="F447" s="6"/>
      <c r="G447" s="6"/>
      <c r="H447" s="6"/>
      <c r="I447" s="6"/>
      <c r="J447" s="34"/>
      <c r="K447" s="65"/>
    </row>
    <row r="448" spans="1:11" ht="18" customHeight="1">
      <c r="A448" s="34"/>
      <c r="B448" s="6"/>
      <c r="C448" s="6"/>
      <c r="D448" s="6"/>
      <c r="E448" s="6"/>
      <c r="F448" s="6"/>
      <c r="G448" s="6"/>
      <c r="H448" s="6"/>
      <c r="I448" s="6"/>
      <c r="J448" s="34"/>
      <c r="K448" s="36"/>
    </row>
    <row r="449" spans="1:11" ht="18" customHeight="1">
      <c r="A449" s="6"/>
      <c r="B449" s="6"/>
      <c r="C449" s="6"/>
      <c r="D449" s="6"/>
      <c r="E449" s="6"/>
      <c r="F449" s="6"/>
      <c r="G449" s="6"/>
      <c r="H449" s="6"/>
      <c r="I449" s="6"/>
      <c r="J449" s="34"/>
      <c r="K449" s="36"/>
    </row>
    <row r="450" spans="1:11" ht="18" customHeight="1">
      <c r="A450" s="34"/>
      <c r="B450" s="6"/>
      <c r="C450" s="6"/>
      <c r="D450" s="6"/>
      <c r="E450" s="6"/>
      <c r="F450" s="6"/>
      <c r="G450" s="6"/>
      <c r="H450" s="6"/>
      <c r="I450" s="6"/>
      <c r="J450" s="34"/>
      <c r="K450" s="36"/>
    </row>
    <row r="451" spans="1:11" ht="18" customHeight="1">
      <c r="A451" s="6"/>
      <c r="B451" s="6"/>
      <c r="C451" s="6"/>
      <c r="D451" s="6"/>
      <c r="E451" s="6"/>
      <c r="F451" s="6"/>
      <c r="G451" s="6"/>
      <c r="H451" s="66"/>
      <c r="I451" s="34"/>
      <c r="J451" s="34"/>
      <c r="K451" s="36"/>
    </row>
    <row r="452" spans="1:11" ht="18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1"/>
    </row>
    <row r="453" spans="1:11" ht="18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1"/>
    </row>
    <row r="454" spans="1:11" ht="18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1"/>
    </row>
    <row r="455" spans="1:11" ht="18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1"/>
    </row>
    <row r="456" spans="1:11" ht="18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1"/>
    </row>
    <row r="457" spans="1:11" ht="18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1"/>
    </row>
    <row r="458" spans="1:11" ht="18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1"/>
    </row>
    <row r="459" spans="1:11" ht="18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1"/>
    </row>
    <row r="460" spans="1:11" ht="18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1"/>
    </row>
    <row r="461" spans="1:11" ht="18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1"/>
    </row>
    <row r="462" spans="1:11" ht="18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1"/>
    </row>
    <row r="463" spans="1:11" ht="18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1"/>
    </row>
    <row r="464" spans="1:11" ht="18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1"/>
    </row>
    <row r="465" spans="1:11" ht="18" customHeight="1"/>
    <row r="466" spans="1:11" ht="18" customHeight="1"/>
    <row r="467" spans="1:11" ht="18" customHeight="1"/>
    <row r="468" spans="1:11" ht="18" customHeight="1"/>
    <row r="469" spans="1:11" ht="18" customHeight="1"/>
    <row r="470" spans="1:11" ht="18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1"/>
    </row>
    <row r="471" spans="1:11" ht="18" customHeight="1">
      <c r="A471" s="34"/>
      <c r="B471" s="6"/>
      <c r="C471" s="6"/>
      <c r="D471" s="6"/>
      <c r="E471" s="6"/>
      <c r="F471" s="6"/>
      <c r="G471" s="6"/>
      <c r="H471" s="6"/>
      <c r="I471" s="6"/>
      <c r="J471" s="34"/>
      <c r="K471" s="64"/>
    </row>
    <row r="472" spans="1:11" ht="18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1"/>
    </row>
    <row r="473" spans="1:11" ht="18" customHeight="1">
      <c r="A473" s="34"/>
      <c r="B473" s="6"/>
      <c r="C473" s="6"/>
      <c r="D473" s="6"/>
      <c r="E473" s="6"/>
      <c r="F473" s="6"/>
      <c r="G473" s="6"/>
      <c r="H473" s="6"/>
      <c r="I473" s="6"/>
      <c r="J473" s="34"/>
      <c r="K473" s="64"/>
    </row>
    <row r="474" spans="1:11" ht="18" customHeight="1">
      <c r="A474" s="34"/>
      <c r="B474" s="6"/>
      <c r="C474" s="6"/>
      <c r="D474" s="6"/>
      <c r="E474" s="6"/>
      <c r="F474" s="6"/>
      <c r="G474" s="6"/>
      <c r="H474" s="6"/>
      <c r="I474" s="6"/>
      <c r="J474" s="34"/>
      <c r="K474" s="64"/>
    </row>
    <row r="475" spans="1:11" ht="18" customHeight="1">
      <c r="A475" s="34"/>
      <c r="B475" s="6"/>
      <c r="C475" s="6"/>
      <c r="D475" s="6"/>
      <c r="E475" s="6"/>
      <c r="F475" s="6"/>
      <c r="G475" s="6"/>
      <c r="H475" s="6"/>
      <c r="I475" s="6"/>
      <c r="J475" s="34"/>
      <c r="K475" s="64"/>
    </row>
    <row r="476" spans="1:11" ht="18" customHeight="1"/>
    <row r="477" spans="1:11" ht="18" customHeight="1"/>
    <row r="478" spans="1:11" ht="18" customHeight="1"/>
    <row r="479" spans="1:11" ht="18" customHeight="1"/>
    <row r="480" spans="1:11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</sheetData>
  <mergeCells count="7">
    <mergeCell ref="B123:I124"/>
    <mergeCell ref="G20:G21"/>
    <mergeCell ref="B29:E30"/>
    <mergeCell ref="B20:B21"/>
    <mergeCell ref="C20:C21"/>
    <mergeCell ref="D20:D21"/>
    <mergeCell ref="E20:E21"/>
  </mergeCells>
  <phoneticPr fontId="5"/>
  <pageMargins left="0.70866141732283472" right="0.39370078740157483" top="0.59055118110236227" bottom="0.47244094488188981" header="0.51181102362204722" footer="0.51181102362204722"/>
  <pageSetup paperSize="9" orientation="portrait" horizontalDpi="200" verticalDpi="200" r:id="rId1"/>
  <headerFooter alignWithMargins="0"/>
  <ignoredErrors>
    <ignoredError sqref="F22:F28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6"/>
  <sheetViews>
    <sheetView view="pageBreakPreview" topLeftCell="A265" zoomScaleNormal="100" zoomScaleSheetLayoutView="100" workbookViewId="0">
      <selection activeCell="A2" sqref="A2"/>
    </sheetView>
  </sheetViews>
  <sheetFormatPr defaultRowHeight="14.25"/>
  <cols>
    <col min="1" max="1" width="13" style="52" customWidth="1"/>
    <col min="2" max="2" width="9.85546875" style="52" customWidth="1"/>
    <col min="3" max="3" width="11.85546875" style="52" customWidth="1"/>
    <col min="4" max="6" width="9.85546875" style="52" customWidth="1"/>
    <col min="7" max="7" width="10.85546875" style="52" customWidth="1"/>
    <col min="8" max="8" width="9.85546875" style="52" customWidth="1"/>
    <col min="9" max="9" width="5.7109375" style="52" customWidth="1"/>
    <col min="10" max="10" width="3.85546875" style="52" customWidth="1"/>
    <col min="11" max="11" width="10.7109375" style="52" customWidth="1"/>
    <col min="12" max="16384" width="9.140625" style="52"/>
  </cols>
  <sheetData>
    <row r="1" spans="1:1" ht="18" customHeight="1">
      <c r="A1" s="4" t="s">
        <v>182</v>
      </c>
    </row>
    <row r="2" spans="1:1" ht="18" customHeight="1">
      <c r="A2" s="4"/>
    </row>
    <row r="3" spans="1:1" ht="18" customHeight="1">
      <c r="A3" s="4"/>
    </row>
    <row r="4" spans="1:1" ht="18" customHeight="1">
      <c r="A4" s="4"/>
    </row>
    <row r="5" spans="1:1" ht="18" customHeight="1">
      <c r="A5" s="4"/>
    </row>
    <row r="6" spans="1:1" ht="18" customHeight="1">
      <c r="A6" s="4"/>
    </row>
    <row r="7" spans="1:1" ht="18" customHeight="1">
      <c r="A7" s="4"/>
    </row>
    <row r="8" spans="1:1" ht="18" customHeight="1">
      <c r="A8" s="4"/>
    </row>
    <row r="9" spans="1:1" ht="18" customHeight="1">
      <c r="A9" s="4"/>
    </row>
    <row r="10" spans="1:1" ht="18" customHeight="1">
      <c r="A10" s="4"/>
    </row>
    <row r="11" spans="1:1" ht="18" customHeight="1">
      <c r="A11" s="4"/>
    </row>
    <row r="12" spans="1:1" ht="18" customHeight="1">
      <c r="A12" s="4"/>
    </row>
    <row r="13" spans="1:1" ht="18" customHeight="1">
      <c r="A13" s="4"/>
    </row>
    <row r="14" spans="1:1" ht="18" customHeight="1">
      <c r="A14" s="4"/>
    </row>
    <row r="15" spans="1:1" ht="18" customHeight="1">
      <c r="A15" s="4"/>
    </row>
    <row r="16" spans="1:1" ht="18" customHeight="1">
      <c r="A16" s="4"/>
    </row>
    <row r="17" spans="1:1" ht="18" customHeight="1">
      <c r="A17" s="4"/>
    </row>
    <row r="18" spans="1:1" ht="18" customHeight="1">
      <c r="A18" s="4"/>
    </row>
    <row r="19" spans="1:1" ht="18" customHeight="1">
      <c r="A19" s="4"/>
    </row>
    <row r="20" spans="1:1" ht="18" customHeight="1">
      <c r="A20" s="4"/>
    </row>
    <row r="21" spans="1:1" ht="18" customHeight="1">
      <c r="A21" s="4"/>
    </row>
    <row r="22" spans="1:1" ht="18" customHeight="1">
      <c r="A22" s="4"/>
    </row>
    <row r="23" spans="1:1" ht="18" customHeight="1">
      <c r="A23" s="4"/>
    </row>
    <row r="24" spans="1:1" ht="18" customHeight="1">
      <c r="A24" s="4"/>
    </row>
    <row r="25" spans="1:1" ht="18" customHeight="1">
      <c r="A25" s="4"/>
    </row>
    <row r="26" spans="1:1" ht="18" customHeight="1">
      <c r="A26" s="6" t="s">
        <v>224</v>
      </c>
    </row>
    <row r="27" spans="1:1" ht="18" customHeight="1">
      <c r="A27" s="6"/>
    </row>
    <row r="28" spans="1:1" ht="18" customHeight="1">
      <c r="A28" s="6"/>
    </row>
    <row r="29" spans="1:1" ht="18" customHeight="1">
      <c r="A29" s="6"/>
    </row>
    <row r="30" spans="1:1" ht="18" customHeight="1">
      <c r="A30" s="6"/>
    </row>
    <row r="31" spans="1:1" ht="18" customHeight="1">
      <c r="A31" s="6"/>
    </row>
    <row r="32" spans="1:1" ht="18" customHeight="1">
      <c r="A32" s="6"/>
    </row>
    <row r="33" spans="1:11" ht="18" customHeight="1">
      <c r="A33" s="6"/>
    </row>
    <row r="34" spans="1:11" ht="18" customHeight="1">
      <c r="A34" s="6"/>
    </row>
    <row r="35" spans="1:11" ht="18" customHeight="1">
      <c r="A35" s="6"/>
    </row>
    <row r="36" spans="1:11" ht="18" customHeight="1">
      <c r="A36" s="6"/>
    </row>
    <row r="37" spans="1:11" ht="18" customHeight="1">
      <c r="A37" s="6"/>
    </row>
    <row r="38" spans="1:11" ht="18" customHeight="1">
      <c r="A38" s="6"/>
    </row>
    <row r="39" spans="1:11" ht="18" customHeight="1">
      <c r="A39" s="6"/>
    </row>
    <row r="40" spans="1:11" ht="18" customHeight="1">
      <c r="A40" s="6" t="s">
        <v>407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8" customHeight="1">
      <c r="A41" s="34" t="s">
        <v>44</v>
      </c>
      <c r="B41" s="6"/>
      <c r="C41" s="6"/>
      <c r="D41" s="6"/>
      <c r="E41" s="6"/>
      <c r="F41" s="6"/>
      <c r="G41" s="6"/>
      <c r="H41" s="6"/>
      <c r="I41" s="6"/>
      <c r="J41" s="61" t="s">
        <v>42</v>
      </c>
      <c r="K41" s="90">
        <v>4.5</v>
      </c>
    </row>
    <row r="42" spans="1:11" ht="18" customHeight="1">
      <c r="A42" s="6" t="s">
        <v>408</v>
      </c>
      <c r="B42" s="6"/>
      <c r="C42" s="6"/>
      <c r="D42" s="6"/>
      <c r="E42" s="6"/>
      <c r="F42" s="6"/>
      <c r="G42" s="6"/>
      <c r="H42" s="6"/>
      <c r="I42" s="6"/>
    </row>
    <row r="43" spans="1:11" ht="18" customHeight="1">
      <c r="A43" s="34" t="s">
        <v>44</v>
      </c>
      <c r="B43" s="6"/>
      <c r="C43" s="6"/>
      <c r="D43" s="6"/>
      <c r="E43" s="6"/>
      <c r="F43" s="6"/>
      <c r="G43" s="6"/>
      <c r="H43" s="6"/>
      <c r="I43" s="6"/>
      <c r="J43" s="61" t="s">
        <v>42</v>
      </c>
      <c r="K43" s="90">
        <v>3.7</v>
      </c>
    </row>
    <row r="44" spans="1:11" ht="18" customHeight="1">
      <c r="A44" s="6" t="s">
        <v>223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18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18" customHeight="1">
      <c r="A70" s="6" t="s">
        <v>211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8" customHeight="1">
      <c r="A71" s="34" t="s">
        <v>45</v>
      </c>
      <c r="B71" s="6" t="s">
        <v>212</v>
      </c>
      <c r="C71" s="6"/>
      <c r="D71" s="6"/>
      <c r="E71" s="6"/>
      <c r="F71" s="6"/>
      <c r="G71" s="6"/>
      <c r="H71" s="6"/>
      <c r="I71" s="6"/>
      <c r="J71" s="61" t="s">
        <v>42</v>
      </c>
      <c r="K71" s="50">
        <v>1E-3</v>
      </c>
    </row>
    <row r="72" spans="1:11" ht="18" customHeight="1">
      <c r="A72" s="6" t="s">
        <v>213</v>
      </c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18" customHeight="1">
      <c r="A73" s="34" t="s">
        <v>44</v>
      </c>
      <c r="B73" s="6" t="s">
        <v>187</v>
      </c>
      <c r="C73" s="6"/>
      <c r="D73" s="6"/>
      <c r="E73" s="6"/>
      <c r="F73" s="6"/>
      <c r="G73" s="6"/>
      <c r="H73" s="6"/>
      <c r="I73" s="6"/>
      <c r="J73" s="61" t="s">
        <v>42</v>
      </c>
      <c r="K73" s="91">
        <v>2.59</v>
      </c>
    </row>
    <row r="74" spans="1:11" ht="18" customHeight="1">
      <c r="A74" s="34" t="s">
        <v>185</v>
      </c>
      <c r="B74" s="6" t="s">
        <v>367</v>
      </c>
      <c r="C74" s="6"/>
      <c r="D74" s="6"/>
      <c r="E74" s="6"/>
      <c r="F74" s="6"/>
      <c r="G74" s="6"/>
      <c r="H74" s="6"/>
      <c r="I74" s="6"/>
      <c r="J74" s="61" t="s">
        <v>42</v>
      </c>
      <c r="K74" s="58">
        <v>1</v>
      </c>
    </row>
    <row r="75" spans="1:11" ht="18" customHeight="1">
      <c r="A75" s="6" t="s">
        <v>368</v>
      </c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8" customHeight="1">
      <c r="A76" s="34" t="s">
        <v>185</v>
      </c>
      <c r="B76" s="6"/>
      <c r="C76" s="6"/>
      <c r="D76" s="6"/>
      <c r="E76" s="6"/>
      <c r="F76" s="6"/>
      <c r="G76" s="6"/>
      <c r="H76" s="6"/>
      <c r="I76" s="6"/>
      <c r="J76" s="6"/>
      <c r="K76" s="92">
        <v>3</v>
      </c>
    </row>
    <row r="77" spans="1:11" ht="18" customHeight="1">
      <c r="A77" s="6" t="s">
        <v>214</v>
      </c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18" customHeight="1">
      <c r="A78" s="34" t="s">
        <v>183</v>
      </c>
      <c r="B78" s="6" t="s">
        <v>184</v>
      </c>
      <c r="C78" s="6"/>
      <c r="D78" s="6"/>
      <c r="E78" s="6"/>
      <c r="F78" s="6"/>
      <c r="G78" s="6"/>
      <c r="H78" s="6"/>
      <c r="I78" s="6"/>
      <c r="J78" s="61" t="s">
        <v>42</v>
      </c>
      <c r="K78" s="36">
        <v>0.08</v>
      </c>
    </row>
    <row r="79" spans="1:11" ht="18" customHeight="1">
      <c r="A79" s="6" t="s">
        <v>215</v>
      </c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8" customHeight="1">
      <c r="A80" s="34" t="s">
        <v>185</v>
      </c>
      <c r="B80" s="6"/>
      <c r="C80" s="6"/>
      <c r="D80" s="6"/>
      <c r="E80" s="6"/>
      <c r="F80" s="6"/>
      <c r="G80" s="6"/>
      <c r="H80" s="6"/>
      <c r="I80" s="6"/>
      <c r="J80" s="61" t="s">
        <v>42</v>
      </c>
      <c r="K80" s="63">
        <v>3</v>
      </c>
    </row>
    <row r="81" spans="1:11" ht="18" customHeight="1">
      <c r="A81" s="6" t="s">
        <v>216</v>
      </c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8" customHeight="1">
      <c r="A82" s="34" t="s">
        <v>47</v>
      </c>
      <c r="B82" s="6" t="s">
        <v>436</v>
      </c>
      <c r="C82" s="6"/>
      <c r="D82" s="6"/>
      <c r="E82" s="6"/>
      <c r="F82" s="6"/>
      <c r="G82" s="6"/>
      <c r="H82" s="6"/>
      <c r="I82" s="6"/>
      <c r="J82" s="61" t="s">
        <v>42</v>
      </c>
      <c r="K82" s="87">
        <v>0.1</v>
      </c>
    </row>
    <row r="83" spans="1:11" ht="18" customHeight="1"/>
    <row r="84" spans="1:11" ht="18" customHeight="1"/>
    <row r="85" spans="1:11" ht="18" customHeight="1">
      <c r="A85" s="34"/>
      <c r="B85" s="6"/>
      <c r="C85" s="6"/>
      <c r="D85" s="6"/>
      <c r="E85" s="6"/>
      <c r="F85" s="6"/>
      <c r="G85" s="6"/>
      <c r="H85" s="6"/>
      <c r="I85" s="6"/>
      <c r="J85" s="6"/>
      <c r="K85" s="92"/>
    </row>
    <row r="86" spans="1:11" ht="18" customHeight="1">
      <c r="A86" s="34"/>
      <c r="B86" s="6"/>
      <c r="C86" s="6"/>
      <c r="D86" s="6"/>
      <c r="E86" s="6"/>
      <c r="F86" s="6"/>
      <c r="G86" s="6"/>
      <c r="H86" s="6"/>
      <c r="I86" s="6"/>
      <c r="J86" s="6"/>
      <c r="K86" s="92"/>
    </row>
    <row r="87" spans="1:11" ht="18" customHeight="1">
      <c r="A87" s="6" t="s">
        <v>188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18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18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18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8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18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18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18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3" ht="18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3" ht="18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54"/>
      <c r="M98" s="54"/>
    </row>
    <row r="99" spans="1:13" ht="18" customHeight="1">
      <c r="A99" s="55"/>
      <c r="B99" s="6"/>
      <c r="C99" s="6"/>
      <c r="D99" s="6"/>
      <c r="E99" s="6"/>
      <c r="F99" s="6"/>
      <c r="G99" s="6"/>
      <c r="H99" s="6"/>
      <c r="I99" s="6"/>
      <c r="J99" s="6"/>
      <c r="K99" s="6"/>
      <c r="L99" s="54"/>
      <c r="M99" s="54"/>
    </row>
    <row r="100" spans="1:13" ht="18" customHeight="1">
      <c r="A100" s="34"/>
      <c r="B100" s="6"/>
      <c r="C100" s="6"/>
      <c r="D100" s="6"/>
      <c r="E100" s="6"/>
      <c r="F100" s="6"/>
      <c r="G100" s="6"/>
      <c r="H100" s="6"/>
      <c r="I100" s="6"/>
      <c r="J100" s="34"/>
      <c r="K100" s="53"/>
      <c r="M100" s="54"/>
    </row>
    <row r="101" spans="1:13" ht="18" customHeight="1">
      <c r="A101" s="6" t="s">
        <v>217</v>
      </c>
      <c r="B101" s="6"/>
      <c r="C101" s="6"/>
      <c r="D101" s="6"/>
      <c r="E101" s="6"/>
      <c r="F101" s="6"/>
      <c r="G101" s="6"/>
      <c r="H101" s="6"/>
      <c r="I101" s="6"/>
      <c r="J101" s="34"/>
      <c r="K101" s="6"/>
      <c r="L101" s="54"/>
      <c r="M101" s="54"/>
    </row>
    <row r="102" spans="1:13" ht="18" customHeight="1">
      <c r="A102" s="6"/>
      <c r="B102" s="6"/>
      <c r="C102" s="6"/>
      <c r="D102" s="6"/>
      <c r="E102" s="6"/>
      <c r="F102" s="6"/>
      <c r="G102" s="6"/>
      <c r="H102" s="6"/>
      <c r="I102" s="6"/>
      <c r="J102" s="34"/>
      <c r="K102" s="6"/>
      <c r="L102" s="54"/>
      <c r="M102" s="54"/>
    </row>
    <row r="103" spans="1:13" ht="18" customHeight="1">
      <c r="A103" s="6"/>
      <c r="B103" s="6"/>
      <c r="C103" s="6"/>
      <c r="D103" s="6"/>
      <c r="E103" s="6"/>
      <c r="F103" s="6"/>
      <c r="G103" s="6"/>
      <c r="H103" s="6"/>
      <c r="I103" s="6"/>
      <c r="J103" s="34"/>
      <c r="K103" s="6"/>
      <c r="L103" s="54"/>
      <c r="M103" s="54"/>
    </row>
    <row r="104" spans="1:13" ht="18" customHeight="1">
      <c r="A104" s="6"/>
      <c r="B104" s="6"/>
      <c r="C104" s="6"/>
      <c r="D104" s="6"/>
      <c r="E104" s="6"/>
      <c r="F104" s="6"/>
      <c r="G104" s="6"/>
      <c r="H104" s="6"/>
      <c r="I104" s="6"/>
      <c r="J104" s="34"/>
      <c r="K104" s="6"/>
      <c r="L104" s="54"/>
      <c r="M104" s="54"/>
    </row>
    <row r="105" spans="1:13" ht="18" customHeight="1">
      <c r="A105" s="6"/>
      <c r="B105" s="6"/>
      <c r="C105" s="6"/>
      <c r="D105" s="6"/>
      <c r="E105" s="6"/>
      <c r="F105" s="6"/>
      <c r="G105" s="6"/>
      <c r="H105" s="6"/>
      <c r="I105" s="6"/>
      <c r="J105" s="34"/>
      <c r="K105" s="6"/>
      <c r="L105" s="54"/>
      <c r="M105" s="54"/>
    </row>
    <row r="106" spans="1:13" ht="18" customHeight="1">
      <c r="A106" s="6"/>
      <c r="B106" s="6"/>
      <c r="C106" s="6"/>
      <c r="D106" s="6"/>
      <c r="E106" s="6"/>
      <c r="F106" s="6"/>
      <c r="G106" s="6"/>
      <c r="H106" s="6"/>
      <c r="I106" s="6"/>
      <c r="J106" s="34"/>
      <c r="K106" s="6"/>
      <c r="L106" s="54"/>
      <c r="M106" s="54"/>
    </row>
    <row r="107" spans="1:13" ht="18" customHeight="1">
      <c r="A107" s="6"/>
      <c r="B107" s="6"/>
      <c r="C107" s="6"/>
      <c r="D107" s="6"/>
      <c r="E107" s="6"/>
      <c r="F107" s="6"/>
      <c r="G107" s="6"/>
      <c r="H107" s="6"/>
      <c r="I107" s="6"/>
      <c r="J107" s="34"/>
      <c r="K107" s="6"/>
      <c r="L107" s="54"/>
      <c r="M107" s="54"/>
    </row>
    <row r="108" spans="1:13" ht="18" customHeight="1">
      <c r="A108" s="6"/>
      <c r="B108" s="6"/>
      <c r="C108" s="6"/>
      <c r="D108" s="6"/>
      <c r="E108" s="6"/>
      <c r="F108" s="6"/>
      <c r="G108" s="6"/>
      <c r="H108" s="6"/>
      <c r="I108" s="6"/>
      <c r="J108" s="34"/>
      <c r="K108" s="6"/>
      <c r="L108" s="54"/>
      <c r="M108" s="54"/>
    </row>
    <row r="109" spans="1:13" ht="18" customHeight="1">
      <c r="A109" s="6"/>
      <c r="B109" s="6"/>
      <c r="C109" s="6"/>
      <c r="D109" s="6"/>
      <c r="E109" s="6"/>
      <c r="F109" s="6"/>
      <c r="G109" s="6"/>
      <c r="H109" s="6"/>
      <c r="I109" s="6"/>
      <c r="J109" s="34"/>
      <c r="K109" s="6"/>
      <c r="L109" s="54"/>
      <c r="M109" s="54"/>
    </row>
    <row r="110" spans="1:13" ht="18" customHeight="1">
      <c r="A110" s="6"/>
      <c r="B110" s="6"/>
      <c r="C110" s="6"/>
      <c r="D110" s="6"/>
      <c r="E110" s="6"/>
      <c r="F110" s="6"/>
      <c r="G110" s="6"/>
      <c r="H110" s="6"/>
      <c r="I110" s="6"/>
      <c r="J110" s="34"/>
      <c r="K110" s="6"/>
      <c r="L110" s="54"/>
      <c r="M110" s="54"/>
    </row>
    <row r="111" spans="1:13" ht="18" customHeight="1">
      <c r="A111" s="6"/>
      <c r="B111" s="6"/>
      <c r="C111" s="6"/>
      <c r="D111" s="6"/>
      <c r="E111" s="6"/>
      <c r="F111" s="6"/>
      <c r="G111" s="6"/>
      <c r="H111" s="6"/>
      <c r="I111" s="6"/>
      <c r="J111" s="34"/>
      <c r="K111" s="6"/>
      <c r="L111" s="54"/>
      <c r="M111" s="54"/>
    </row>
    <row r="112" spans="1:13" ht="18" customHeight="1">
      <c r="A112" s="6"/>
      <c r="B112" s="6"/>
      <c r="C112" s="6"/>
      <c r="D112" s="6"/>
      <c r="E112" s="6"/>
      <c r="F112" s="6"/>
      <c r="G112" s="6"/>
      <c r="H112" s="6"/>
      <c r="I112" s="6"/>
      <c r="J112" s="34"/>
      <c r="K112" s="6"/>
      <c r="L112" s="54"/>
      <c r="M112" s="54"/>
    </row>
    <row r="113" spans="1:13" ht="18" customHeight="1">
      <c r="A113" s="6"/>
      <c r="B113" s="6"/>
      <c r="C113" s="6"/>
      <c r="D113" s="6"/>
      <c r="E113" s="6"/>
      <c r="F113" s="6"/>
      <c r="G113" s="6"/>
      <c r="H113" s="6"/>
      <c r="I113" s="6"/>
      <c r="J113" s="34"/>
      <c r="K113" s="6"/>
      <c r="L113" s="54"/>
      <c r="M113" s="54"/>
    </row>
    <row r="114" spans="1:13" ht="18" customHeight="1">
      <c r="A114" s="6"/>
      <c r="B114" s="6"/>
      <c r="C114" s="6"/>
      <c r="D114" s="6"/>
      <c r="E114" s="6"/>
      <c r="F114" s="6"/>
      <c r="G114" s="6"/>
      <c r="H114" s="6"/>
      <c r="I114" s="6"/>
      <c r="J114" s="34"/>
      <c r="K114" s="6"/>
      <c r="L114" s="54"/>
      <c r="M114" s="54"/>
    </row>
    <row r="115" spans="1:13" ht="18" customHeight="1">
      <c r="A115" s="6"/>
      <c r="B115" s="6"/>
      <c r="C115" s="6"/>
      <c r="D115" s="6"/>
      <c r="E115" s="6"/>
      <c r="F115" s="6"/>
      <c r="G115" s="6"/>
      <c r="H115" s="6"/>
      <c r="I115" s="6"/>
      <c r="J115" s="34"/>
      <c r="K115" s="6"/>
      <c r="L115" s="54"/>
      <c r="M115" s="54"/>
    </row>
    <row r="116" spans="1:13" ht="18" customHeight="1">
      <c r="A116" s="6"/>
      <c r="B116" s="6"/>
      <c r="C116" s="6"/>
      <c r="D116" s="6"/>
      <c r="E116" s="6"/>
      <c r="F116" s="6"/>
      <c r="G116" s="6"/>
      <c r="H116" s="6"/>
      <c r="I116" s="6"/>
      <c r="J116" s="34"/>
      <c r="K116" s="6"/>
      <c r="L116" s="54"/>
      <c r="M116" s="54"/>
    </row>
    <row r="117" spans="1:13" ht="18" customHeight="1">
      <c r="A117" s="6"/>
      <c r="B117" s="6"/>
      <c r="C117" s="6"/>
      <c r="D117" s="6"/>
      <c r="E117" s="6"/>
      <c r="F117" s="6"/>
      <c r="G117" s="6"/>
      <c r="H117" s="6"/>
      <c r="I117" s="6"/>
      <c r="J117" s="34"/>
      <c r="K117" s="6"/>
      <c r="L117" s="54"/>
      <c r="M117" s="54"/>
    </row>
    <row r="118" spans="1:13" ht="18" customHeight="1">
      <c r="A118" s="6" t="s">
        <v>373</v>
      </c>
      <c r="B118" s="6"/>
      <c r="C118" s="6"/>
      <c r="D118" s="6"/>
      <c r="E118" s="6"/>
      <c r="F118" s="6"/>
      <c r="G118" s="6"/>
      <c r="H118" s="6"/>
      <c r="I118" s="6"/>
      <c r="J118" s="34"/>
      <c r="K118" s="56"/>
      <c r="M118" s="54"/>
    </row>
    <row r="119" spans="1:13" ht="18" customHeight="1">
      <c r="A119" s="34" t="s">
        <v>44</v>
      </c>
      <c r="B119" s="6" t="s">
        <v>455</v>
      </c>
      <c r="C119" s="6"/>
      <c r="D119" s="6"/>
      <c r="E119" s="6"/>
      <c r="F119" s="6"/>
      <c r="G119" s="6"/>
      <c r="H119" s="6"/>
      <c r="I119" s="6"/>
      <c r="J119" s="61" t="s">
        <v>42</v>
      </c>
      <c r="K119" s="91">
        <v>9.2799999999999994</v>
      </c>
      <c r="L119" s="54"/>
      <c r="M119" s="54"/>
    </row>
    <row r="120" spans="1:13" ht="18" customHeight="1">
      <c r="A120" s="34" t="s">
        <v>45</v>
      </c>
      <c r="B120" s="6" t="s">
        <v>453</v>
      </c>
      <c r="C120" s="6"/>
      <c r="D120" s="6"/>
      <c r="E120" s="6"/>
      <c r="F120" s="6"/>
      <c r="G120" s="6"/>
      <c r="H120" s="6"/>
      <c r="I120" s="6"/>
      <c r="J120" s="61" t="s">
        <v>42</v>
      </c>
      <c r="K120" s="64">
        <v>0.1</v>
      </c>
      <c r="L120" s="54"/>
      <c r="M120" s="54"/>
    </row>
    <row r="121" spans="1:13" ht="18" customHeight="1">
      <c r="A121" s="6" t="s">
        <v>226</v>
      </c>
      <c r="B121" s="6"/>
      <c r="C121" s="6"/>
      <c r="D121" s="6"/>
      <c r="E121" s="6"/>
      <c r="F121" s="6"/>
      <c r="G121" s="6"/>
      <c r="H121" s="6"/>
      <c r="I121" s="6"/>
      <c r="J121" s="34"/>
      <c r="K121" s="58"/>
      <c r="L121" s="54"/>
      <c r="M121" s="54"/>
    </row>
    <row r="122" spans="1:13" ht="18" customHeight="1">
      <c r="A122" s="6" t="s">
        <v>377</v>
      </c>
      <c r="B122" s="6"/>
      <c r="C122" s="6"/>
      <c r="D122" s="6"/>
      <c r="E122" s="6"/>
      <c r="F122" s="6"/>
      <c r="G122" s="6"/>
      <c r="H122" s="6"/>
      <c r="I122" s="6"/>
      <c r="J122" s="34"/>
      <c r="K122" s="58"/>
      <c r="L122" s="54"/>
      <c r="M122" s="54"/>
    </row>
    <row r="123" spans="1:13" ht="18" customHeight="1">
      <c r="A123" s="34" t="s">
        <v>45</v>
      </c>
      <c r="B123" s="6" t="s">
        <v>218</v>
      </c>
      <c r="C123" s="6"/>
      <c r="D123" s="6"/>
      <c r="E123" s="6"/>
      <c r="F123" s="6"/>
      <c r="G123" s="6"/>
      <c r="H123" s="6"/>
      <c r="I123" s="6"/>
      <c r="J123" s="61" t="s">
        <v>42</v>
      </c>
      <c r="K123" s="64">
        <v>1</v>
      </c>
      <c r="L123" s="54"/>
      <c r="M123" s="54"/>
    </row>
    <row r="124" spans="1:13" ht="18" customHeight="1">
      <c r="A124" s="6" t="s">
        <v>378</v>
      </c>
      <c r="B124" s="6"/>
      <c r="C124" s="6"/>
      <c r="D124" s="6"/>
      <c r="E124" s="6"/>
      <c r="F124" s="6"/>
      <c r="G124" s="6"/>
      <c r="H124" s="6"/>
      <c r="I124" s="6"/>
      <c r="M124" s="54"/>
    </row>
    <row r="125" spans="1:13" ht="18" customHeight="1">
      <c r="A125" s="34" t="s">
        <v>45</v>
      </c>
      <c r="B125" s="6"/>
      <c r="C125" s="54"/>
      <c r="D125" s="54"/>
      <c r="E125" s="54"/>
      <c r="F125" s="54"/>
      <c r="G125" s="54"/>
      <c r="H125" s="54"/>
      <c r="I125" s="54"/>
      <c r="J125" s="61" t="s">
        <v>42</v>
      </c>
      <c r="K125" s="64">
        <v>1</v>
      </c>
      <c r="L125" s="54"/>
      <c r="M125" s="54"/>
    </row>
    <row r="126" spans="1:13" ht="18" customHeight="1">
      <c r="A126" s="34" t="s">
        <v>119</v>
      </c>
      <c r="B126" s="6" t="s">
        <v>379</v>
      </c>
      <c r="C126" s="6"/>
      <c r="D126" s="6"/>
      <c r="E126" s="6"/>
      <c r="F126" s="6"/>
      <c r="G126" s="6"/>
      <c r="H126" s="6"/>
      <c r="I126" s="6"/>
      <c r="J126" s="61" t="s">
        <v>42</v>
      </c>
      <c r="K126" s="201">
        <v>1.8</v>
      </c>
      <c r="L126" s="54"/>
      <c r="M126" s="54"/>
    </row>
    <row r="127" spans="1:13" ht="18" customHeight="1">
      <c r="A127" s="5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54"/>
      <c r="M127" s="54"/>
    </row>
    <row r="128" spans="1:13" ht="18" customHeight="1">
      <c r="A128" s="55"/>
      <c r="B128" s="6"/>
      <c r="C128" s="6"/>
      <c r="D128" s="6"/>
      <c r="E128" s="6"/>
      <c r="F128" s="6"/>
      <c r="G128" s="6"/>
      <c r="H128" s="6"/>
      <c r="I128" s="6"/>
      <c r="J128" s="34"/>
      <c r="K128" s="6"/>
      <c r="L128" s="54"/>
      <c r="M128" s="54"/>
    </row>
    <row r="129" spans="1:13" ht="18" customHeight="1">
      <c r="A129" s="34"/>
      <c r="B129" s="6"/>
      <c r="C129" s="6"/>
      <c r="D129" s="6"/>
      <c r="E129" s="6"/>
      <c r="F129" s="6"/>
      <c r="G129" s="6"/>
      <c r="H129" s="6"/>
      <c r="I129" s="6"/>
      <c r="J129" s="34"/>
      <c r="K129" s="56"/>
      <c r="M129" s="54"/>
    </row>
    <row r="130" spans="1:13" ht="18" customHeight="1">
      <c r="A130" s="6" t="s">
        <v>225</v>
      </c>
      <c r="B130" s="54"/>
      <c r="C130" s="54"/>
      <c r="D130" s="54"/>
      <c r="E130" s="54"/>
      <c r="F130" s="54"/>
      <c r="G130" s="54"/>
      <c r="H130" s="54"/>
      <c r="I130" s="54"/>
      <c r="J130" s="57"/>
      <c r="K130" s="54"/>
      <c r="L130" s="54"/>
      <c r="M130" s="54"/>
    </row>
    <row r="131" spans="1:13" ht="18" customHeight="1">
      <c r="A131" s="6" t="s">
        <v>227</v>
      </c>
      <c r="B131" s="6"/>
      <c r="C131" s="6"/>
      <c r="D131" s="6"/>
      <c r="E131" s="6"/>
      <c r="F131" s="6"/>
      <c r="G131" s="6"/>
      <c r="H131" s="6"/>
      <c r="I131" s="6"/>
      <c r="J131" s="34"/>
      <c r="K131" s="58"/>
      <c r="L131" s="54"/>
      <c r="M131" s="54"/>
    </row>
    <row r="132" spans="1:13" ht="18" customHeight="1">
      <c r="A132" s="55" t="s">
        <v>228</v>
      </c>
      <c r="B132" s="54"/>
      <c r="C132" s="54"/>
      <c r="D132" s="54"/>
      <c r="E132" s="54"/>
      <c r="F132" s="54"/>
      <c r="G132" s="54"/>
      <c r="H132" s="54"/>
      <c r="I132" s="54"/>
      <c r="J132" s="57"/>
      <c r="K132" s="54"/>
      <c r="L132" s="54"/>
      <c r="M132" s="54"/>
    </row>
    <row r="133" spans="1:13" ht="18" customHeight="1">
      <c r="A133" s="6" t="s">
        <v>229</v>
      </c>
      <c r="B133" s="6"/>
      <c r="C133" s="6"/>
      <c r="D133" s="6"/>
      <c r="E133" s="6"/>
      <c r="F133" s="6"/>
      <c r="G133" s="6"/>
      <c r="H133" s="6"/>
      <c r="I133" s="6"/>
      <c r="J133" s="34"/>
      <c r="K133" s="59"/>
      <c r="M133" s="54"/>
    </row>
    <row r="134" spans="1:13" ht="18" customHeight="1">
      <c r="A134" s="34"/>
      <c r="B134" s="6"/>
      <c r="C134" s="6"/>
      <c r="D134" s="6"/>
      <c r="E134" s="6"/>
      <c r="F134" s="6"/>
      <c r="G134" s="6"/>
      <c r="H134" s="6"/>
      <c r="I134" s="6"/>
      <c r="J134" s="34"/>
      <c r="K134" s="59"/>
      <c r="L134" s="54"/>
      <c r="M134" s="54"/>
    </row>
    <row r="135" spans="1:13" ht="18" customHeight="1">
      <c r="A135" s="34"/>
      <c r="B135" s="6"/>
      <c r="C135" s="6"/>
      <c r="D135" s="6"/>
      <c r="E135" s="6"/>
      <c r="F135" s="6"/>
      <c r="G135" s="6"/>
      <c r="H135" s="6"/>
      <c r="I135" s="6"/>
      <c r="J135" s="34"/>
      <c r="K135" s="59"/>
      <c r="L135" s="54"/>
      <c r="M135" s="54"/>
    </row>
    <row r="136" spans="1:13" ht="18" customHeight="1">
      <c r="A136" s="55"/>
      <c r="B136" s="54"/>
      <c r="C136" s="54"/>
      <c r="D136" s="54"/>
      <c r="E136" s="54"/>
      <c r="F136" s="54"/>
      <c r="G136" s="54"/>
      <c r="H136" s="54"/>
      <c r="I136" s="54"/>
      <c r="J136" s="57"/>
      <c r="K136" s="54"/>
      <c r="L136" s="54"/>
      <c r="M136" s="54"/>
    </row>
    <row r="137" spans="1:13" ht="18" customHeight="1">
      <c r="A137" s="55"/>
      <c r="B137" s="54"/>
      <c r="C137" s="54"/>
      <c r="D137" s="54"/>
      <c r="E137" s="54"/>
      <c r="F137" s="54"/>
      <c r="G137" s="54"/>
      <c r="H137" s="54"/>
      <c r="I137" s="54"/>
      <c r="J137" s="57"/>
      <c r="K137" s="54"/>
      <c r="L137" s="54"/>
      <c r="M137" s="54"/>
    </row>
    <row r="138" spans="1:13" ht="18" customHeight="1">
      <c r="A138" s="55"/>
      <c r="B138" s="54"/>
      <c r="C138" s="54"/>
      <c r="D138" s="54"/>
      <c r="E138" s="54"/>
      <c r="F138" s="54"/>
      <c r="G138" s="54"/>
      <c r="H138" s="54"/>
      <c r="I138" s="54"/>
      <c r="J138" s="57"/>
      <c r="K138" s="54"/>
      <c r="L138" s="54"/>
      <c r="M138" s="54"/>
    </row>
    <row r="139" spans="1:13" ht="18" customHeight="1">
      <c r="A139" s="55"/>
      <c r="B139" s="54"/>
      <c r="C139" s="54"/>
      <c r="D139" s="54"/>
      <c r="E139" s="54"/>
      <c r="F139" s="54"/>
      <c r="G139" s="54"/>
      <c r="H139" s="54"/>
      <c r="I139" s="54"/>
      <c r="J139" s="57"/>
      <c r="K139" s="54"/>
      <c r="L139" s="54"/>
      <c r="M139" s="54"/>
    </row>
    <row r="140" spans="1:13" ht="18" customHeight="1">
      <c r="A140" s="55"/>
      <c r="B140" s="54"/>
      <c r="C140" s="54"/>
      <c r="D140" s="54"/>
      <c r="E140" s="54"/>
      <c r="F140" s="54"/>
      <c r="G140" s="54"/>
      <c r="H140" s="54"/>
      <c r="I140" s="54"/>
      <c r="J140" s="57"/>
      <c r="K140" s="54"/>
      <c r="L140" s="54"/>
      <c r="M140" s="54"/>
    </row>
    <row r="141" spans="1:13" ht="18" customHeight="1">
      <c r="A141" s="55"/>
      <c r="B141" s="54"/>
      <c r="C141" s="54"/>
      <c r="D141" s="54"/>
      <c r="E141" s="54"/>
      <c r="F141" s="54"/>
      <c r="G141" s="54"/>
      <c r="H141" s="54"/>
      <c r="I141" s="54"/>
      <c r="J141" s="57"/>
      <c r="K141" s="54"/>
      <c r="L141" s="54"/>
      <c r="M141" s="54"/>
    </row>
    <row r="142" spans="1:13" ht="18" customHeight="1">
      <c r="A142" s="55"/>
      <c r="B142" s="54"/>
      <c r="C142" s="54"/>
      <c r="D142" s="54"/>
      <c r="E142" s="54"/>
      <c r="F142" s="54"/>
      <c r="G142" s="54"/>
      <c r="H142" s="54"/>
      <c r="I142" s="54"/>
      <c r="J142" s="57"/>
      <c r="K142" s="54"/>
      <c r="L142" s="54"/>
      <c r="M142" s="54"/>
    </row>
    <row r="143" spans="1:13" ht="18" customHeight="1">
      <c r="A143" s="55"/>
      <c r="B143" s="54"/>
      <c r="C143" s="54"/>
      <c r="D143" s="54"/>
      <c r="E143" s="54"/>
      <c r="F143" s="54"/>
      <c r="G143" s="54"/>
      <c r="H143" s="54"/>
      <c r="I143" s="54"/>
      <c r="J143" s="57"/>
      <c r="K143" s="54"/>
      <c r="L143" s="54"/>
      <c r="M143" s="54"/>
    </row>
    <row r="144" spans="1:13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8" customHeight="1">
      <c r="A145" s="34" t="s">
        <v>47</v>
      </c>
      <c r="B145" s="6" t="s">
        <v>230</v>
      </c>
      <c r="C145" s="6"/>
      <c r="D145" s="6"/>
      <c r="E145" s="6"/>
      <c r="F145" s="6"/>
      <c r="G145" s="6"/>
      <c r="H145" s="6"/>
      <c r="I145" s="6"/>
      <c r="J145" s="61" t="s">
        <v>186</v>
      </c>
      <c r="K145" s="87">
        <v>263.5</v>
      </c>
    </row>
    <row r="146" spans="1:11" ht="18" customHeight="1">
      <c r="A146" s="34"/>
      <c r="B146" s="6"/>
      <c r="C146" s="6"/>
      <c r="D146" s="6"/>
      <c r="E146" s="6"/>
      <c r="F146" s="6"/>
      <c r="G146" s="6"/>
      <c r="H146" s="6"/>
      <c r="I146" s="6"/>
      <c r="J146" s="61"/>
      <c r="K146" s="87"/>
    </row>
    <row r="147" spans="1:11" ht="18" customHeight="1">
      <c r="A147" s="6" t="s">
        <v>247</v>
      </c>
      <c r="B147" s="6"/>
      <c r="C147" s="6"/>
      <c r="D147" s="6"/>
      <c r="E147" s="6"/>
      <c r="F147" s="6"/>
      <c r="G147" s="6"/>
      <c r="H147" s="6"/>
      <c r="I147" s="6"/>
      <c r="J147" s="61"/>
      <c r="K147" s="87"/>
    </row>
    <row r="148" spans="1:11" ht="18" customHeight="1">
      <c r="A148" s="6"/>
      <c r="B148" s="6"/>
      <c r="C148" s="6"/>
      <c r="D148" s="6"/>
      <c r="E148" s="6"/>
      <c r="F148" s="6"/>
      <c r="G148" s="6"/>
      <c r="H148" s="6"/>
      <c r="I148" s="6"/>
      <c r="J148" s="61"/>
      <c r="K148" s="87"/>
    </row>
    <row r="149" spans="1:11" ht="18" customHeight="1">
      <c r="A149" s="6"/>
      <c r="B149" s="6"/>
      <c r="C149" s="6"/>
      <c r="D149" s="6"/>
      <c r="E149" s="6"/>
      <c r="F149" s="6"/>
      <c r="G149" s="6"/>
      <c r="H149" s="6"/>
      <c r="I149" s="6"/>
      <c r="J149" s="61"/>
      <c r="K149" s="87"/>
    </row>
    <row r="150" spans="1:11" ht="18" customHeight="1">
      <c r="A150" s="6"/>
      <c r="B150" s="6"/>
      <c r="C150" s="6"/>
      <c r="D150" s="6"/>
      <c r="E150" s="6"/>
      <c r="F150" s="6"/>
      <c r="G150" s="6"/>
      <c r="H150" s="6"/>
      <c r="I150" s="6"/>
      <c r="J150" s="61"/>
      <c r="K150" s="87"/>
    </row>
    <row r="151" spans="1:11" ht="18" customHeight="1">
      <c r="A151" s="6"/>
      <c r="B151" s="6"/>
      <c r="C151" s="6"/>
      <c r="D151" s="6"/>
      <c r="E151" s="6"/>
      <c r="F151" s="6"/>
      <c r="G151" s="6"/>
      <c r="H151" s="6"/>
      <c r="I151" s="6"/>
      <c r="J151" s="61"/>
      <c r="K151" s="87"/>
    </row>
    <row r="152" spans="1:11" ht="18" customHeight="1">
      <c r="A152" s="6"/>
      <c r="B152" s="6"/>
      <c r="C152" s="6"/>
      <c r="D152" s="6"/>
      <c r="E152" s="6"/>
      <c r="F152" s="6"/>
      <c r="G152" s="6"/>
      <c r="H152" s="6"/>
      <c r="I152" s="6"/>
      <c r="J152" s="61"/>
      <c r="K152" s="87"/>
    </row>
    <row r="153" spans="1:11" ht="18" customHeight="1">
      <c r="A153" s="6"/>
      <c r="B153" s="6"/>
      <c r="C153" s="6"/>
      <c r="D153" s="6"/>
      <c r="E153" s="6"/>
      <c r="F153" s="6"/>
      <c r="G153" s="6"/>
      <c r="H153" s="6"/>
      <c r="I153" s="6"/>
      <c r="J153" s="61"/>
      <c r="K153" s="87"/>
    </row>
    <row r="154" spans="1:11" ht="18" customHeight="1">
      <c r="A154" s="6"/>
      <c r="B154" s="6"/>
      <c r="C154" s="6"/>
      <c r="D154" s="6"/>
      <c r="E154" s="6"/>
      <c r="F154" s="6"/>
      <c r="G154" s="6"/>
      <c r="H154" s="6"/>
      <c r="I154" s="6"/>
      <c r="J154" s="61"/>
      <c r="K154" s="87"/>
    </row>
    <row r="155" spans="1:11" ht="18" customHeight="1">
      <c r="A155" s="6"/>
      <c r="B155" s="6"/>
      <c r="C155" s="6"/>
      <c r="D155" s="6"/>
      <c r="E155" s="6"/>
      <c r="F155" s="6"/>
      <c r="G155" s="6"/>
      <c r="H155" s="6"/>
      <c r="I155" s="6"/>
      <c r="J155" s="61"/>
      <c r="K155" s="87"/>
    </row>
    <row r="156" spans="1:11" ht="18" customHeight="1">
      <c r="A156" s="6"/>
      <c r="B156" s="6"/>
      <c r="C156" s="6"/>
      <c r="D156" s="6"/>
      <c r="E156" s="6"/>
      <c r="F156" s="6"/>
      <c r="G156" s="6"/>
      <c r="H156" s="6"/>
      <c r="I156" s="6"/>
      <c r="J156" s="61"/>
      <c r="K156" s="87"/>
    </row>
    <row r="157" spans="1:11" ht="18" customHeight="1">
      <c r="A157" s="6"/>
      <c r="B157" s="6"/>
      <c r="C157" s="6"/>
      <c r="D157" s="6"/>
      <c r="E157" s="6"/>
      <c r="F157" s="6"/>
      <c r="G157" s="6"/>
      <c r="H157" s="6"/>
      <c r="I157" s="6"/>
      <c r="J157" s="61"/>
      <c r="K157" s="87"/>
    </row>
    <row r="158" spans="1:11" ht="18" customHeight="1">
      <c r="A158" s="6"/>
      <c r="B158" s="6"/>
      <c r="C158" s="6"/>
      <c r="D158" s="6"/>
      <c r="E158" s="6"/>
      <c r="F158" s="6"/>
      <c r="G158" s="6"/>
      <c r="H158" s="6"/>
      <c r="I158" s="6"/>
      <c r="J158" s="61"/>
      <c r="K158" s="87"/>
    </row>
    <row r="159" spans="1:11" ht="18" customHeight="1">
      <c r="A159" s="6"/>
      <c r="B159" s="6"/>
      <c r="C159" s="6"/>
      <c r="D159" s="6"/>
      <c r="E159" s="6"/>
      <c r="F159" s="6"/>
      <c r="G159" s="6"/>
      <c r="H159" s="6"/>
      <c r="I159" s="6"/>
      <c r="J159" s="61"/>
      <c r="K159" s="87"/>
    </row>
    <row r="160" spans="1:11" ht="18" customHeight="1">
      <c r="A160" s="6"/>
      <c r="B160" s="6"/>
      <c r="C160" s="6"/>
      <c r="D160" s="6"/>
      <c r="E160" s="6"/>
      <c r="F160" s="6"/>
      <c r="G160" s="6"/>
      <c r="H160" s="6"/>
      <c r="I160" s="6"/>
      <c r="J160" s="61"/>
      <c r="K160" s="87"/>
    </row>
    <row r="161" spans="1:11" ht="18" customHeight="1">
      <c r="A161" s="6"/>
      <c r="B161" s="6"/>
      <c r="C161" s="6"/>
      <c r="D161" s="6"/>
      <c r="E161" s="6"/>
      <c r="F161" s="6"/>
      <c r="G161" s="6"/>
      <c r="H161" s="6"/>
      <c r="I161" s="6"/>
      <c r="J161" s="61"/>
      <c r="K161" s="87"/>
    </row>
    <row r="162" spans="1:11" ht="18" customHeight="1">
      <c r="A162" s="6"/>
      <c r="B162" s="6"/>
      <c r="C162" s="6"/>
      <c r="D162" s="6"/>
      <c r="E162" s="6"/>
      <c r="F162" s="6"/>
      <c r="G162" s="6"/>
      <c r="H162" s="6"/>
      <c r="I162" s="6"/>
      <c r="J162" s="61"/>
      <c r="K162" s="87"/>
    </row>
    <row r="163" spans="1:11" ht="18" customHeight="1">
      <c r="A163" s="6"/>
      <c r="B163" s="6"/>
      <c r="C163" s="6"/>
      <c r="D163" s="6"/>
      <c r="E163" s="6"/>
      <c r="F163" s="6"/>
      <c r="G163" s="6"/>
      <c r="H163" s="6"/>
      <c r="I163" s="6"/>
      <c r="J163" s="61"/>
      <c r="K163" s="87"/>
    </row>
    <row r="164" spans="1:11" ht="18" customHeight="1">
      <c r="A164" s="6"/>
      <c r="B164" s="6"/>
      <c r="C164" s="6"/>
      <c r="D164" s="6"/>
      <c r="E164" s="6"/>
      <c r="F164" s="6"/>
      <c r="G164" s="6"/>
      <c r="H164" s="6"/>
      <c r="I164" s="6"/>
      <c r="J164" s="61"/>
      <c r="K164" s="87"/>
    </row>
    <row r="165" spans="1:11" ht="18" customHeight="1">
      <c r="A165" s="6"/>
      <c r="B165" s="6"/>
      <c r="C165" s="6"/>
      <c r="D165" s="6"/>
      <c r="E165" s="6"/>
      <c r="F165" s="6"/>
      <c r="G165" s="6"/>
      <c r="H165" s="6"/>
      <c r="I165" s="6"/>
      <c r="J165" s="61"/>
      <c r="K165" s="87"/>
    </row>
    <row r="166" spans="1:11" ht="18" customHeight="1">
      <c r="A166" s="6"/>
      <c r="B166" s="6"/>
      <c r="C166" s="6"/>
      <c r="D166" s="6"/>
      <c r="E166" s="6"/>
      <c r="F166" s="6"/>
      <c r="G166" s="6"/>
      <c r="H166" s="6"/>
      <c r="I166" s="6"/>
      <c r="J166" s="61"/>
      <c r="K166" s="87"/>
    </row>
    <row r="167" spans="1:11" ht="18" customHeight="1">
      <c r="A167" s="6"/>
      <c r="B167" s="6"/>
      <c r="C167" s="6"/>
      <c r="D167" s="6"/>
      <c r="E167" s="6"/>
      <c r="F167" s="6"/>
      <c r="G167" s="6"/>
      <c r="H167" s="6"/>
      <c r="I167" s="6"/>
      <c r="J167" s="61"/>
      <c r="K167" s="87"/>
    </row>
    <row r="168" spans="1:11" ht="18" customHeight="1">
      <c r="A168" s="6"/>
      <c r="B168" s="6"/>
      <c r="C168" s="6"/>
      <c r="D168" s="6"/>
      <c r="E168" s="6"/>
      <c r="F168" s="6"/>
      <c r="G168" s="6"/>
      <c r="H168" s="6"/>
      <c r="I168" s="6"/>
      <c r="J168" s="61"/>
      <c r="K168" s="87"/>
    </row>
    <row r="169" spans="1:11" ht="18" customHeight="1">
      <c r="A169" s="6"/>
      <c r="B169" s="6"/>
      <c r="C169" s="6"/>
      <c r="D169" s="6"/>
      <c r="E169" s="6"/>
      <c r="F169" s="6"/>
      <c r="G169" s="6"/>
      <c r="H169" s="6"/>
      <c r="I169" s="6"/>
      <c r="J169" s="61"/>
      <c r="K169" s="87"/>
    </row>
    <row r="170" spans="1:11" ht="18" customHeight="1">
      <c r="A170" s="6"/>
      <c r="B170" s="6"/>
      <c r="C170" s="6"/>
      <c r="D170" s="6"/>
      <c r="E170" s="6"/>
      <c r="F170" s="6"/>
      <c r="G170" s="6"/>
      <c r="H170" s="6"/>
      <c r="I170" s="6"/>
      <c r="J170" s="61"/>
      <c r="K170" s="87"/>
    </row>
    <row r="171" spans="1:11" ht="18" customHeight="1">
      <c r="A171" s="6"/>
      <c r="B171" s="6"/>
      <c r="C171" s="6"/>
      <c r="D171" s="6"/>
      <c r="E171" s="6"/>
      <c r="F171" s="6"/>
      <c r="G171" s="6"/>
      <c r="H171" s="6"/>
      <c r="I171" s="6"/>
      <c r="J171" s="61"/>
      <c r="K171" s="87"/>
    </row>
    <row r="172" spans="1:11" ht="18" customHeight="1">
      <c r="A172" s="6"/>
      <c r="B172" s="6"/>
      <c r="C172" s="6"/>
      <c r="D172" s="6"/>
      <c r="E172" s="6"/>
      <c r="F172" s="6"/>
      <c r="G172" s="6"/>
      <c r="H172" s="6"/>
      <c r="I172" s="6"/>
      <c r="J172" s="61"/>
      <c r="K172" s="87"/>
    </row>
    <row r="173" spans="1:11" ht="18" customHeight="1">
      <c r="A173" s="6"/>
      <c r="B173" s="6"/>
      <c r="C173" s="6"/>
      <c r="D173" s="6"/>
      <c r="E173" s="6"/>
      <c r="F173" s="6"/>
      <c r="G173" s="6"/>
      <c r="H173" s="6"/>
      <c r="I173" s="6"/>
      <c r="J173" s="61"/>
      <c r="K173" s="87"/>
    </row>
    <row r="174" spans="1:11" ht="18" customHeight="1">
      <c r="A174" s="6"/>
      <c r="B174" s="6"/>
      <c r="C174" s="6"/>
      <c r="D174" s="6"/>
      <c r="E174" s="6"/>
      <c r="F174" s="6"/>
      <c r="G174" s="6"/>
      <c r="H174" s="6"/>
      <c r="I174" s="6"/>
      <c r="J174" s="61"/>
      <c r="K174" s="87"/>
    </row>
    <row r="175" spans="1:11" ht="18" customHeight="1">
      <c r="A175" s="6"/>
      <c r="B175" s="6"/>
      <c r="C175" s="6"/>
      <c r="D175" s="6"/>
      <c r="E175" s="6"/>
      <c r="F175" s="6"/>
      <c r="G175" s="6"/>
      <c r="H175" s="6"/>
      <c r="I175" s="6"/>
      <c r="J175" s="61"/>
      <c r="K175" s="87"/>
    </row>
    <row r="176" spans="1:11" ht="18" customHeight="1">
      <c r="A176" s="6"/>
      <c r="B176" s="6"/>
      <c r="C176" s="6"/>
      <c r="D176" s="6"/>
      <c r="E176" s="6"/>
      <c r="F176" s="6"/>
      <c r="G176" s="6"/>
      <c r="H176" s="6"/>
      <c r="I176" s="6"/>
      <c r="J176" s="61"/>
      <c r="K176" s="87"/>
    </row>
    <row r="177" spans="1:11" ht="18" customHeight="1">
      <c r="A177" s="6"/>
      <c r="B177" s="6"/>
      <c r="C177" s="6"/>
      <c r="D177" s="6"/>
      <c r="E177" s="6"/>
      <c r="F177" s="6"/>
      <c r="G177" s="6"/>
      <c r="H177" s="6"/>
      <c r="I177" s="6"/>
      <c r="J177" s="61"/>
      <c r="K177" s="87"/>
    </row>
    <row r="178" spans="1:11" ht="18" customHeight="1">
      <c r="A178" s="6"/>
      <c r="B178" s="6"/>
      <c r="C178" s="6"/>
      <c r="D178" s="6"/>
      <c r="E178" s="6"/>
      <c r="F178" s="6"/>
      <c r="G178" s="6"/>
      <c r="H178" s="6"/>
      <c r="I178" s="6"/>
      <c r="J178" s="61"/>
      <c r="K178" s="87"/>
    </row>
    <row r="179" spans="1:11" ht="18" customHeight="1">
      <c r="A179" s="6"/>
      <c r="B179" s="6"/>
      <c r="C179" s="6"/>
      <c r="D179" s="6"/>
      <c r="E179" s="6"/>
      <c r="F179" s="6"/>
      <c r="G179" s="6"/>
      <c r="H179" s="6"/>
      <c r="I179" s="6"/>
      <c r="J179" s="61"/>
      <c r="K179" s="87"/>
    </row>
    <row r="180" spans="1:11" ht="18" customHeight="1">
      <c r="A180" s="6"/>
      <c r="B180" s="6"/>
      <c r="C180" s="6"/>
      <c r="D180" s="6"/>
      <c r="E180" s="6"/>
      <c r="F180" s="6"/>
      <c r="G180" s="6"/>
      <c r="H180" s="6"/>
      <c r="I180" s="6"/>
      <c r="J180" s="61"/>
      <c r="K180" s="87"/>
    </row>
    <row r="181" spans="1:11" ht="18" customHeight="1">
      <c r="A181" s="6"/>
      <c r="B181" s="6"/>
      <c r="C181" s="6"/>
      <c r="D181" s="6"/>
      <c r="E181" s="6"/>
      <c r="F181" s="6"/>
      <c r="G181" s="6"/>
      <c r="H181" s="6"/>
      <c r="I181" s="6"/>
      <c r="J181" s="61"/>
      <c r="K181" s="87"/>
    </row>
    <row r="182" spans="1:11" ht="18" customHeight="1">
      <c r="A182" s="6"/>
      <c r="B182" s="6"/>
      <c r="C182" s="6"/>
      <c r="D182" s="6"/>
      <c r="E182" s="6"/>
      <c r="F182" s="6"/>
      <c r="G182" s="6"/>
      <c r="H182" s="6"/>
      <c r="I182" s="6"/>
      <c r="J182" s="61"/>
      <c r="K182" s="87"/>
    </row>
    <row r="183" spans="1:11" ht="18" customHeight="1">
      <c r="A183" s="6"/>
      <c r="B183" s="6"/>
      <c r="C183" s="6"/>
      <c r="D183" s="6"/>
      <c r="E183" s="6"/>
      <c r="F183" s="6"/>
      <c r="G183" s="6"/>
      <c r="H183" s="6"/>
      <c r="I183" s="6"/>
      <c r="J183" s="61"/>
      <c r="K183" s="87"/>
    </row>
    <row r="184" spans="1:11" ht="18" customHeight="1">
      <c r="A184" s="6"/>
      <c r="B184" s="6"/>
      <c r="C184" s="6"/>
      <c r="D184" s="6"/>
      <c r="E184" s="6"/>
      <c r="F184" s="6"/>
      <c r="G184" s="6"/>
      <c r="H184" s="6"/>
      <c r="I184" s="6"/>
      <c r="J184" s="61"/>
      <c r="K184" s="87"/>
    </row>
    <row r="185" spans="1:11" ht="18" customHeight="1">
      <c r="A185" s="6"/>
      <c r="B185" s="6"/>
      <c r="C185" s="6"/>
      <c r="D185" s="6"/>
      <c r="E185" s="6"/>
      <c r="F185" s="6"/>
      <c r="G185" s="6"/>
      <c r="H185" s="6"/>
      <c r="I185" s="6"/>
      <c r="J185" s="61"/>
      <c r="K185" s="87"/>
    </row>
    <row r="186" spans="1:11" ht="18" customHeight="1">
      <c r="A186" s="6"/>
      <c r="B186" s="6"/>
      <c r="C186" s="6"/>
      <c r="D186" s="6"/>
      <c r="E186" s="6"/>
      <c r="F186" s="6"/>
      <c r="G186" s="6"/>
      <c r="H186" s="6"/>
      <c r="I186" s="6"/>
      <c r="J186" s="61"/>
      <c r="K186" s="87"/>
    </row>
    <row r="187" spans="1:11" ht="18" customHeight="1">
      <c r="A187" s="6"/>
      <c r="B187" s="6"/>
      <c r="C187" s="6"/>
      <c r="D187" s="6"/>
      <c r="E187" s="6"/>
      <c r="F187" s="6"/>
      <c r="G187" s="6"/>
      <c r="H187" s="6"/>
      <c r="I187" s="6"/>
      <c r="J187" s="61"/>
      <c r="K187" s="87"/>
    </row>
    <row r="188" spans="1:11" ht="18" customHeight="1">
      <c r="A188" s="6"/>
      <c r="B188" s="6"/>
      <c r="C188" s="6"/>
      <c r="D188" s="6"/>
      <c r="E188" s="6"/>
      <c r="F188" s="6"/>
      <c r="G188" s="6"/>
      <c r="H188" s="6"/>
      <c r="I188" s="6"/>
      <c r="J188" s="61"/>
      <c r="K188" s="87"/>
    </row>
    <row r="189" spans="1:11" ht="18" customHeight="1">
      <c r="A189" s="6"/>
      <c r="B189" s="6"/>
      <c r="C189" s="6"/>
      <c r="D189" s="6"/>
      <c r="E189" s="6"/>
      <c r="F189" s="6"/>
      <c r="G189" s="6"/>
      <c r="H189" s="6"/>
      <c r="I189" s="6"/>
      <c r="J189" s="61"/>
      <c r="K189" s="87"/>
    </row>
    <row r="190" spans="1:11" ht="18" customHeight="1">
      <c r="A190" s="6"/>
      <c r="B190" s="6"/>
      <c r="C190" s="6"/>
      <c r="D190" s="6"/>
      <c r="E190" s="6"/>
      <c r="F190" s="6"/>
      <c r="G190" s="6"/>
      <c r="H190" s="6"/>
      <c r="I190" s="6"/>
      <c r="J190" s="61"/>
      <c r="K190" s="87"/>
    </row>
    <row r="191" spans="1:11" ht="18" customHeight="1">
      <c r="A191" s="6"/>
      <c r="B191" s="6"/>
      <c r="C191" s="6"/>
      <c r="D191" s="6"/>
      <c r="E191" s="6"/>
      <c r="F191" s="6"/>
      <c r="G191" s="6"/>
      <c r="H191" s="6"/>
      <c r="I191" s="6"/>
      <c r="J191" s="61"/>
      <c r="K191" s="87"/>
    </row>
    <row r="192" spans="1:11" ht="18" customHeight="1">
      <c r="A192" s="6"/>
      <c r="B192" s="6"/>
      <c r="C192" s="6"/>
      <c r="D192" s="6"/>
      <c r="E192" s="6"/>
      <c r="F192" s="6"/>
      <c r="G192" s="6"/>
      <c r="H192" s="6"/>
      <c r="I192" s="6"/>
      <c r="J192" s="61"/>
      <c r="K192" s="87"/>
    </row>
    <row r="193" spans="1:11" ht="18" customHeight="1">
      <c r="A193" s="6"/>
      <c r="B193" s="6"/>
      <c r="C193" s="6"/>
      <c r="D193" s="6"/>
      <c r="E193" s="6"/>
      <c r="F193" s="6"/>
      <c r="G193" s="6"/>
      <c r="H193" s="6"/>
      <c r="I193" s="6"/>
      <c r="J193" s="61"/>
      <c r="K193" s="87"/>
    </row>
    <row r="194" spans="1:11" ht="18" customHeight="1">
      <c r="A194" s="6"/>
      <c r="B194" s="6"/>
      <c r="C194" s="6"/>
      <c r="D194" s="6"/>
      <c r="E194" s="6"/>
      <c r="F194" s="6"/>
      <c r="G194" s="6"/>
      <c r="H194" s="6"/>
      <c r="I194" s="6"/>
      <c r="J194" s="61"/>
      <c r="K194" s="87"/>
    </row>
    <row r="195" spans="1:11" ht="18" customHeight="1">
      <c r="A195" s="6"/>
      <c r="B195" s="6"/>
      <c r="C195" s="6"/>
      <c r="D195" s="6"/>
      <c r="E195" s="6"/>
      <c r="F195" s="6"/>
      <c r="G195" s="6"/>
      <c r="H195" s="6"/>
      <c r="I195" s="6"/>
      <c r="J195" s="61"/>
      <c r="K195" s="87"/>
    </row>
    <row r="196" spans="1:11" ht="18" customHeight="1">
      <c r="A196" s="6"/>
      <c r="B196" s="6"/>
      <c r="C196" s="6"/>
      <c r="D196" s="6"/>
      <c r="E196" s="6"/>
      <c r="F196" s="6"/>
      <c r="G196" s="6"/>
      <c r="H196" s="6"/>
      <c r="I196" s="6"/>
      <c r="J196" s="61"/>
      <c r="K196" s="87"/>
    </row>
    <row r="197" spans="1:11" ht="18" customHeight="1">
      <c r="A197" s="6"/>
      <c r="B197" s="6"/>
      <c r="C197" s="6"/>
      <c r="D197" s="6"/>
      <c r="E197" s="6"/>
      <c r="F197" s="6"/>
      <c r="G197" s="6"/>
      <c r="H197" s="6"/>
      <c r="I197" s="6"/>
      <c r="J197" s="61"/>
      <c r="K197" s="87"/>
    </row>
    <row r="198" spans="1:11" ht="18" customHeight="1">
      <c r="A198" s="6"/>
      <c r="B198" s="6"/>
      <c r="C198" s="6"/>
      <c r="D198" s="6"/>
      <c r="E198" s="6"/>
      <c r="F198" s="6"/>
      <c r="G198" s="6"/>
      <c r="H198" s="6"/>
      <c r="I198" s="6"/>
      <c r="J198" s="61"/>
      <c r="K198" s="87"/>
    </row>
    <row r="199" spans="1:11" ht="18" customHeight="1">
      <c r="A199" s="6"/>
      <c r="B199" s="6"/>
      <c r="C199" s="6"/>
      <c r="D199" s="6"/>
      <c r="E199" s="6"/>
      <c r="F199" s="6"/>
      <c r="G199" s="6"/>
      <c r="H199" s="6"/>
      <c r="I199" s="6"/>
      <c r="J199" s="61"/>
      <c r="K199" s="87"/>
    </row>
    <row r="200" spans="1:11" ht="18" customHeight="1">
      <c r="A200" s="6"/>
      <c r="B200" s="6"/>
      <c r="C200" s="6"/>
      <c r="D200" s="6"/>
      <c r="E200" s="6"/>
      <c r="F200" s="6"/>
      <c r="G200" s="6"/>
      <c r="H200" s="6"/>
      <c r="I200" s="6"/>
      <c r="J200" s="61"/>
      <c r="K200" s="87"/>
    </row>
    <row r="201" spans="1:11" ht="18" customHeight="1">
      <c r="A201" s="6"/>
      <c r="B201" s="6"/>
      <c r="C201" s="6"/>
      <c r="D201" s="6"/>
      <c r="E201" s="6"/>
      <c r="F201" s="6"/>
      <c r="G201" s="6"/>
      <c r="H201" s="6"/>
      <c r="I201" s="6"/>
      <c r="J201" s="61"/>
      <c r="K201" s="87"/>
    </row>
    <row r="202" spans="1:11" ht="18" customHeight="1">
      <c r="A202" s="6"/>
      <c r="B202" s="6"/>
      <c r="C202" s="6"/>
      <c r="D202" s="6"/>
      <c r="E202" s="6"/>
      <c r="F202" s="6"/>
      <c r="G202" s="6"/>
      <c r="H202" s="6"/>
      <c r="I202" s="6"/>
      <c r="J202" s="61"/>
      <c r="K202" s="87"/>
    </row>
    <row r="203" spans="1:11" ht="18" customHeight="1">
      <c r="A203" s="6"/>
      <c r="B203" s="6"/>
      <c r="C203" s="6"/>
      <c r="D203" s="6"/>
      <c r="E203" s="6"/>
      <c r="F203" s="6"/>
      <c r="G203" s="6"/>
      <c r="H203" s="6"/>
      <c r="I203" s="6"/>
      <c r="J203" s="61"/>
      <c r="K203" s="87"/>
    </row>
    <row r="204" spans="1:11" ht="18" customHeight="1">
      <c r="A204" s="6"/>
      <c r="B204" s="6"/>
      <c r="C204" s="6"/>
      <c r="D204" s="6"/>
      <c r="E204" s="6"/>
      <c r="F204" s="6"/>
      <c r="G204" s="6"/>
      <c r="H204" s="6"/>
      <c r="I204" s="6"/>
      <c r="J204" s="61"/>
      <c r="K204" s="87"/>
    </row>
    <row r="205" spans="1:11" ht="18" customHeight="1">
      <c r="A205" s="6"/>
      <c r="B205" s="6"/>
      <c r="C205" s="6"/>
      <c r="D205" s="6"/>
      <c r="E205" s="6"/>
      <c r="F205" s="6"/>
      <c r="G205" s="6"/>
      <c r="H205" s="6"/>
      <c r="I205" s="6"/>
      <c r="J205" s="61"/>
      <c r="K205" s="87"/>
    </row>
    <row r="206" spans="1:11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1"/>
      <c r="K206" s="87"/>
    </row>
    <row r="207" spans="1:11" ht="18" customHeight="1">
      <c r="A207" s="6"/>
      <c r="B207" s="6"/>
      <c r="C207" s="6"/>
      <c r="D207" s="6"/>
      <c r="E207" s="6"/>
      <c r="F207" s="6"/>
      <c r="G207" s="6"/>
      <c r="H207" s="6"/>
      <c r="I207" s="6"/>
      <c r="J207" s="61"/>
      <c r="K207" s="87"/>
    </row>
    <row r="208" spans="1:11" ht="18" customHeight="1">
      <c r="A208" s="6"/>
      <c r="B208" s="6"/>
      <c r="C208" s="6"/>
      <c r="D208" s="6"/>
      <c r="E208" s="6"/>
      <c r="F208" s="6"/>
      <c r="G208" s="6"/>
      <c r="H208" s="6"/>
      <c r="I208" s="6"/>
      <c r="J208" s="61"/>
      <c r="K208" s="87"/>
    </row>
    <row r="209" spans="1:11" ht="18" customHeight="1">
      <c r="A209" s="6"/>
      <c r="B209" s="6"/>
      <c r="C209" s="6"/>
      <c r="D209" s="6"/>
      <c r="E209" s="6"/>
      <c r="F209" s="6"/>
      <c r="G209" s="6"/>
      <c r="H209" s="6"/>
      <c r="I209" s="6"/>
      <c r="J209" s="61"/>
      <c r="K209" s="87"/>
    </row>
    <row r="210" spans="1:11" ht="18" customHeight="1">
      <c r="A210" s="6"/>
      <c r="B210" s="6"/>
      <c r="C210" s="6"/>
      <c r="D210" s="6"/>
      <c r="E210" s="6"/>
      <c r="F210" s="6"/>
      <c r="G210" s="6"/>
      <c r="H210" s="6"/>
      <c r="I210" s="6"/>
      <c r="J210" s="61"/>
      <c r="K210" s="87"/>
    </row>
    <row r="211" spans="1:11" ht="18" customHeight="1">
      <c r="A211" s="6"/>
      <c r="B211" s="6"/>
      <c r="C211" s="6"/>
      <c r="D211" s="6"/>
      <c r="E211" s="6"/>
      <c r="F211" s="6"/>
      <c r="G211" s="6"/>
      <c r="H211" s="6"/>
      <c r="I211" s="6"/>
      <c r="J211" s="61"/>
      <c r="K211" s="87"/>
    </row>
    <row r="212" spans="1:11" ht="18" customHeight="1">
      <c r="A212" s="6"/>
      <c r="B212" s="6"/>
      <c r="C212" s="6"/>
      <c r="D212" s="6"/>
      <c r="E212" s="6"/>
      <c r="F212" s="6"/>
      <c r="G212" s="6"/>
      <c r="H212" s="6"/>
      <c r="I212" s="6"/>
      <c r="J212" s="61"/>
      <c r="K212" s="87"/>
    </row>
    <row r="213" spans="1:11" ht="18" customHeight="1">
      <c r="A213" s="6"/>
      <c r="B213" s="6"/>
      <c r="C213" s="6"/>
      <c r="D213" s="6"/>
      <c r="E213" s="6"/>
      <c r="F213" s="6"/>
      <c r="G213" s="6"/>
      <c r="H213" s="6"/>
      <c r="I213" s="6"/>
      <c r="J213" s="61"/>
      <c r="K213" s="87"/>
    </row>
    <row r="214" spans="1:11" ht="18" customHeight="1">
      <c r="A214" s="6"/>
      <c r="B214" s="6"/>
      <c r="C214" s="6"/>
      <c r="D214" s="6"/>
      <c r="E214" s="6"/>
      <c r="F214" s="6"/>
      <c r="G214" s="6"/>
      <c r="H214" s="6"/>
      <c r="I214" s="6"/>
      <c r="J214" s="61"/>
      <c r="K214" s="87"/>
    </row>
    <row r="215" spans="1:11" ht="18" customHeight="1">
      <c r="A215" s="6"/>
      <c r="B215" s="6"/>
      <c r="C215" s="6"/>
      <c r="D215" s="6"/>
      <c r="E215" s="6"/>
      <c r="F215" s="6"/>
      <c r="G215" s="6"/>
      <c r="H215" s="6"/>
      <c r="I215" s="6"/>
      <c r="J215" s="61"/>
      <c r="K215" s="87"/>
    </row>
    <row r="216" spans="1:11" ht="18" customHeight="1">
      <c r="A216" s="6"/>
      <c r="B216" s="6"/>
      <c r="C216" s="6"/>
      <c r="D216" s="6"/>
      <c r="E216" s="6"/>
      <c r="F216" s="6"/>
      <c r="G216" s="6"/>
      <c r="H216" s="6"/>
      <c r="I216" s="6"/>
      <c r="J216" s="61"/>
      <c r="K216" s="87"/>
    </row>
    <row r="217" spans="1:11" ht="18" customHeight="1">
      <c r="A217" s="6"/>
      <c r="B217" s="6"/>
      <c r="C217" s="6"/>
      <c r="D217" s="6"/>
      <c r="E217" s="6"/>
      <c r="F217" s="6"/>
      <c r="G217" s="6"/>
      <c r="H217" s="6"/>
      <c r="I217" s="6"/>
      <c r="J217" s="61"/>
      <c r="K217" s="87"/>
    </row>
    <row r="218" spans="1:11" ht="18" customHeight="1">
      <c r="A218" s="6"/>
      <c r="B218" s="6"/>
      <c r="C218" s="6"/>
      <c r="D218" s="6"/>
      <c r="E218" s="6"/>
      <c r="F218" s="6"/>
      <c r="G218" s="6"/>
      <c r="H218" s="6"/>
      <c r="I218" s="6"/>
      <c r="J218" s="61"/>
      <c r="K218" s="87"/>
    </row>
    <row r="219" spans="1:11" ht="18" customHeight="1">
      <c r="A219" s="6"/>
      <c r="B219" s="6"/>
      <c r="C219" s="6"/>
      <c r="D219" s="6"/>
      <c r="E219" s="6"/>
      <c r="F219" s="6"/>
      <c r="G219" s="6"/>
      <c r="H219" s="6"/>
      <c r="I219" s="6"/>
      <c r="J219" s="61"/>
      <c r="K219" s="87"/>
    </row>
    <row r="220" spans="1:11" ht="18" customHeight="1">
      <c r="A220" s="6"/>
      <c r="B220" s="6"/>
      <c r="C220" s="6"/>
      <c r="D220" s="6"/>
      <c r="E220" s="6"/>
      <c r="F220" s="6"/>
      <c r="G220" s="6"/>
      <c r="H220" s="6"/>
      <c r="I220" s="6"/>
      <c r="J220" s="61"/>
      <c r="K220" s="87"/>
    </row>
    <row r="221" spans="1:11" ht="18" customHeight="1">
      <c r="A221" s="6"/>
      <c r="B221" s="6"/>
      <c r="C221" s="6"/>
      <c r="D221" s="6"/>
      <c r="E221" s="6"/>
      <c r="F221" s="6"/>
      <c r="G221" s="6"/>
      <c r="H221" s="6"/>
      <c r="I221" s="6"/>
      <c r="J221" s="61"/>
      <c r="K221" s="87"/>
    </row>
    <row r="222" spans="1:11" ht="18" customHeight="1">
      <c r="A222" s="6"/>
      <c r="B222" s="6"/>
      <c r="C222" s="6"/>
      <c r="D222" s="6"/>
      <c r="E222" s="6"/>
      <c r="F222" s="6"/>
      <c r="G222" s="6"/>
      <c r="H222" s="6"/>
      <c r="I222" s="6"/>
      <c r="J222" s="61"/>
      <c r="K222" s="87"/>
    </row>
    <row r="223" spans="1:11" ht="18" customHeight="1">
      <c r="A223" s="6"/>
      <c r="B223" s="6"/>
      <c r="C223" s="6"/>
      <c r="D223" s="6"/>
      <c r="E223" s="6"/>
      <c r="F223" s="6"/>
      <c r="G223" s="6"/>
      <c r="H223" s="6"/>
      <c r="I223" s="6"/>
      <c r="J223" s="61"/>
      <c r="K223" s="87"/>
    </row>
    <row r="224" spans="1:11" ht="18" customHeight="1">
      <c r="A224" s="6"/>
      <c r="B224" s="6"/>
      <c r="C224" s="6"/>
      <c r="D224" s="6"/>
      <c r="E224" s="6"/>
      <c r="F224" s="6"/>
      <c r="G224" s="6"/>
      <c r="H224" s="6"/>
      <c r="I224" s="6"/>
      <c r="J224" s="61"/>
      <c r="K224" s="87"/>
    </row>
    <row r="225" spans="1:11" ht="18" customHeight="1">
      <c r="A225" s="6"/>
      <c r="B225" s="6"/>
      <c r="C225" s="6"/>
      <c r="D225" s="6"/>
      <c r="E225" s="6"/>
      <c r="F225" s="6"/>
      <c r="G225" s="6"/>
      <c r="H225" s="6"/>
      <c r="I225" s="6"/>
      <c r="J225" s="61"/>
      <c r="K225" s="87"/>
    </row>
    <row r="226" spans="1:11" ht="18" customHeight="1">
      <c r="A226" s="6"/>
      <c r="B226" s="6"/>
      <c r="C226" s="6"/>
      <c r="D226" s="6"/>
      <c r="E226" s="6"/>
      <c r="F226" s="6"/>
      <c r="G226" s="6"/>
      <c r="H226" s="6"/>
      <c r="I226" s="6"/>
      <c r="J226" s="61"/>
      <c r="K226" s="87"/>
    </row>
    <row r="227" spans="1:11" ht="18" customHeight="1">
      <c r="A227" s="6"/>
      <c r="B227" s="6"/>
      <c r="C227" s="6"/>
      <c r="D227" s="6"/>
      <c r="E227" s="6"/>
      <c r="F227" s="6"/>
      <c r="G227" s="6"/>
      <c r="H227" s="6"/>
      <c r="I227" s="6"/>
      <c r="J227" s="61"/>
      <c r="K227" s="87"/>
    </row>
    <row r="228" spans="1:11" ht="18" customHeight="1">
      <c r="A228" s="6"/>
      <c r="B228" s="6"/>
      <c r="C228" s="6"/>
      <c r="D228" s="6"/>
      <c r="E228" s="6"/>
      <c r="F228" s="6"/>
      <c r="G228" s="6"/>
      <c r="H228" s="6"/>
      <c r="I228" s="6"/>
      <c r="J228" s="61"/>
      <c r="K228" s="87"/>
    </row>
    <row r="229" spans="1:11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1"/>
      <c r="K229" s="87"/>
    </row>
    <row r="230" spans="1:11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1"/>
      <c r="K230" s="87"/>
    </row>
    <row r="231" spans="1:11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1"/>
      <c r="K231" s="87"/>
    </row>
    <row r="232" spans="1:11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1"/>
      <c r="K232" s="87"/>
    </row>
    <row r="233" spans="1:11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1"/>
      <c r="K233" s="87"/>
    </row>
    <row r="234" spans="1:11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1"/>
      <c r="K234" s="87"/>
    </row>
    <row r="235" spans="1:11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1"/>
      <c r="K235" s="87"/>
    </row>
    <row r="236" spans="1:11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1"/>
      <c r="K236" s="87"/>
    </row>
    <row r="237" spans="1:11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1"/>
      <c r="K237" s="87"/>
    </row>
    <row r="238" spans="1:11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1"/>
      <c r="K238" s="87"/>
    </row>
    <row r="239" spans="1:11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1"/>
      <c r="K239" s="87"/>
    </row>
    <row r="240" spans="1:11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1"/>
      <c r="K240" s="87"/>
    </row>
    <row r="241" spans="1:11" ht="18" customHeight="1">
      <c r="A241" s="6"/>
      <c r="B241" s="6"/>
      <c r="C241" s="6"/>
      <c r="D241" s="6"/>
      <c r="E241" s="6"/>
      <c r="F241" s="6"/>
      <c r="G241" s="6"/>
      <c r="H241" s="6"/>
      <c r="I241" s="6"/>
      <c r="J241" s="61"/>
      <c r="K241" s="87"/>
    </row>
    <row r="242" spans="1:11" ht="18" customHeight="1">
      <c r="A242" s="6" t="s">
        <v>248</v>
      </c>
      <c r="B242" s="6"/>
      <c r="C242" s="6"/>
      <c r="D242" s="6"/>
      <c r="E242" s="6"/>
      <c r="F242" s="6"/>
      <c r="G242" s="6"/>
      <c r="H242" s="6"/>
      <c r="I242" s="6"/>
      <c r="J242" s="61"/>
      <c r="K242" s="6"/>
    </row>
    <row r="243" spans="1:11" ht="18" customHeight="1">
      <c r="A243" s="34" t="s">
        <v>45</v>
      </c>
      <c r="B243" s="6" t="s">
        <v>254</v>
      </c>
      <c r="C243" s="6"/>
      <c r="D243" s="6"/>
      <c r="E243" s="6"/>
      <c r="F243" s="6"/>
      <c r="G243" s="6"/>
      <c r="H243" s="6"/>
      <c r="I243" s="6"/>
      <c r="J243" s="61" t="s">
        <v>42</v>
      </c>
      <c r="K243" s="68">
        <v>0.54</v>
      </c>
    </row>
    <row r="244" spans="1:11" ht="18" customHeight="1">
      <c r="A244" s="6" t="s">
        <v>249</v>
      </c>
      <c r="B244" s="54"/>
      <c r="C244" s="54"/>
      <c r="D244" s="54"/>
      <c r="E244" s="54"/>
      <c r="F244" s="54"/>
      <c r="G244" s="54"/>
      <c r="H244" s="54"/>
      <c r="I244" s="54"/>
      <c r="J244" s="46"/>
      <c r="K244" s="54"/>
    </row>
    <row r="245" spans="1:11" ht="18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46"/>
      <c r="K245" s="54"/>
    </row>
    <row r="246" spans="1:11" ht="18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46"/>
      <c r="K246" s="54"/>
    </row>
    <row r="247" spans="1:11" ht="18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46"/>
      <c r="K247" s="54"/>
    </row>
    <row r="248" spans="1:11" ht="18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46"/>
      <c r="K248" s="54"/>
    </row>
    <row r="249" spans="1:11" ht="18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46"/>
      <c r="K249" s="54"/>
    </row>
    <row r="250" spans="1:11" ht="18" customHeight="1"/>
    <row r="251" spans="1:11" ht="18" customHeight="1"/>
    <row r="252" spans="1:11" ht="18" customHeight="1"/>
    <row r="253" spans="1:11" ht="18" customHeight="1"/>
    <row r="254" spans="1:11" ht="18" customHeight="1"/>
    <row r="255" spans="1:11" ht="18" customHeight="1">
      <c r="A255" s="6" t="s">
        <v>251</v>
      </c>
    </row>
    <row r="256" spans="1:11" ht="18" customHeight="1">
      <c r="A256" s="34" t="s">
        <v>185</v>
      </c>
      <c r="J256" s="61" t="s">
        <v>42</v>
      </c>
      <c r="K256" s="92">
        <v>5</v>
      </c>
    </row>
    <row r="257" spans="1:13" ht="18" customHeight="1">
      <c r="A257" s="6" t="s">
        <v>252</v>
      </c>
    </row>
    <row r="258" spans="1:13" ht="18" customHeight="1">
      <c r="A258" s="34" t="s">
        <v>119</v>
      </c>
      <c r="B258" s="6" t="s">
        <v>246</v>
      </c>
      <c r="C258" s="6"/>
      <c r="D258" s="6"/>
      <c r="E258" s="6"/>
      <c r="F258" s="6"/>
      <c r="G258" s="6"/>
      <c r="H258" s="6"/>
      <c r="I258" s="6"/>
      <c r="J258" s="61" t="s">
        <v>46</v>
      </c>
      <c r="K258" s="126">
        <v>0.04</v>
      </c>
    </row>
    <row r="259" spans="1:13" ht="18" customHeight="1">
      <c r="A259" s="6" t="s">
        <v>253</v>
      </c>
    </row>
    <row r="260" spans="1:13" ht="18" customHeight="1">
      <c r="A260" s="6" t="s">
        <v>411</v>
      </c>
    </row>
    <row r="261" spans="1:13" ht="18" customHeight="1">
      <c r="A261" s="34" t="s">
        <v>183</v>
      </c>
      <c r="B261" s="6" t="s">
        <v>462</v>
      </c>
      <c r="C261" s="6"/>
      <c r="D261" s="6"/>
      <c r="E261" s="6"/>
      <c r="F261" s="6"/>
      <c r="G261" s="6"/>
      <c r="H261" s="6"/>
      <c r="I261" s="6"/>
      <c r="J261" s="61" t="s">
        <v>42</v>
      </c>
      <c r="K261" s="36">
        <v>1</v>
      </c>
      <c r="M261" s="54"/>
    </row>
    <row r="262" spans="1:13" ht="18" customHeight="1">
      <c r="A262" s="6" t="s">
        <v>412</v>
      </c>
      <c r="B262" s="6"/>
      <c r="C262" s="6"/>
      <c r="D262" s="6"/>
      <c r="E262" s="6"/>
      <c r="F262" s="6"/>
      <c r="G262" s="6"/>
      <c r="H262" s="6"/>
      <c r="I262" s="6"/>
      <c r="J262" s="61"/>
      <c r="K262" s="68"/>
    </row>
    <row r="263" spans="1:13" ht="18" customHeight="1">
      <c r="A263" s="34" t="s">
        <v>45</v>
      </c>
      <c r="B263" s="6" t="s">
        <v>259</v>
      </c>
      <c r="C263" s="6"/>
      <c r="D263" s="6"/>
      <c r="E263" s="6"/>
      <c r="F263" s="6"/>
      <c r="G263" s="6"/>
      <c r="H263" s="6"/>
      <c r="I263" s="6"/>
      <c r="J263" s="61" t="s">
        <v>42</v>
      </c>
      <c r="K263" s="68">
        <v>0.49</v>
      </c>
    </row>
    <row r="264" spans="1:13" ht="18" customHeight="1">
      <c r="A264" s="6" t="s">
        <v>255</v>
      </c>
    </row>
    <row r="265" spans="1:13" ht="18" customHeight="1">
      <c r="A265" s="6" t="s">
        <v>256</v>
      </c>
    </row>
    <row r="266" spans="1:13" ht="18" customHeight="1">
      <c r="A266" s="34" t="s">
        <v>45</v>
      </c>
      <c r="B266" s="6" t="s">
        <v>258</v>
      </c>
      <c r="C266" s="6"/>
      <c r="D266" s="6"/>
      <c r="E266" s="6"/>
      <c r="F266" s="6"/>
      <c r="G266" s="6"/>
      <c r="H266" s="6"/>
      <c r="I266" s="6"/>
      <c r="J266" s="61" t="s">
        <v>42</v>
      </c>
      <c r="K266" s="68">
        <v>0.05</v>
      </c>
    </row>
    <row r="267" spans="1:13" ht="18" customHeight="1">
      <c r="A267" s="6" t="s">
        <v>257</v>
      </c>
    </row>
    <row r="268" spans="1:13" ht="18" customHeight="1"/>
    <row r="269" spans="1:13" ht="18" customHeight="1"/>
    <row r="270" spans="1:13" ht="18" customHeight="1"/>
    <row r="271" spans="1:13" ht="18" customHeight="1"/>
    <row r="272" spans="1:13" ht="18" customHeight="1"/>
    <row r="273" spans="1:11" ht="18" customHeight="1"/>
    <row r="274" spans="1:11" ht="18" customHeight="1"/>
    <row r="275" spans="1:11" ht="18" customHeight="1">
      <c r="A275" s="6" t="s">
        <v>389</v>
      </c>
      <c r="B275" s="6"/>
      <c r="C275" s="6"/>
      <c r="D275" s="6"/>
      <c r="E275" s="6"/>
      <c r="F275" s="6"/>
      <c r="G275" s="6"/>
      <c r="H275" s="6"/>
      <c r="I275" s="6"/>
      <c r="J275" s="61"/>
      <c r="K275" s="87"/>
    </row>
    <row r="276" spans="1:11" ht="18" customHeight="1">
      <c r="A276" s="6" t="s">
        <v>386</v>
      </c>
      <c r="B276" s="6"/>
      <c r="C276" s="6"/>
      <c r="D276" s="6"/>
      <c r="E276" s="6"/>
      <c r="F276" s="6"/>
      <c r="G276" s="6"/>
      <c r="H276" s="6"/>
      <c r="I276" s="6"/>
      <c r="J276" s="61"/>
      <c r="K276" s="87"/>
    </row>
    <row r="277" spans="1:11" ht="18" customHeight="1">
      <c r="A277" s="34" t="s">
        <v>185</v>
      </c>
      <c r="B277" s="6"/>
      <c r="C277" s="6"/>
      <c r="D277" s="6"/>
      <c r="E277" s="6"/>
      <c r="F277" s="6"/>
      <c r="G277" s="6"/>
      <c r="H277" s="6"/>
      <c r="I277" s="6"/>
      <c r="J277" s="61" t="s">
        <v>42</v>
      </c>
      <c r="K277" s="191">
        <v>2</v>
      </c>
    </row>
    <row r="278" spans="1:11" ht="18" customHeight="1">
      <c r="A278" s="6" t="s">
        <v>387</v>
      </c>
      <c r="B278" s="6"/>
      <c r="C278" s="6"/>
      <c r="D278" s="6"/>
      <c r="E278" s="6"/>
      <c r="F278" s="6"/>
      <c r="G278" s="6"/>
      <c r="H278" s="6"/>
      <c r="I278" s="6"/>
      <c r="J278" s="61"/>
      <c r="K278" s="87"/>
    </row>
    <row r="279" spans="1:11" ht="18" customHeight="1">
      <c r="A279" s="34" t="s">
        <v>185</v>
      </c>
      <c r="B279" s="6"/>
      <c r="C279" s="6"/>
      <c r="D279" s="6"/>
      <c r="E279" s="6"/>
      <c r="F279" s="6"/>
      <c r="G279" s="6"/>
      <c r="H279" s="6"/>
      <c r="I279" s="6"/>
      <c r="J279" s="61" t="s">
        <v>42</v>
      </c>
      <c r="K279" s="191">
        <v>1</v>
      </c>
    </row>
    <row r="280" spans="1:11" ht="18" customHeight="1">
      <c r="A280" s="6" t="s">
        <v>388</v>
      </c>
      <c r="B280" s="6"/>
      <c r="C280" s="6"/>
      <c r="D280" s="6"/>
      <c r="E280" s="6"/>
      <c r="F280" s="6"/>
      <c r="G280" s="6"/>
      <c r="H280" s="6"/>
      <c r="I280" s="6"/>
      <c r="J280" s="61"/>
      <c r="K280" s="87"/>
    </row>
    <row r="281" spans="1:11" ht="18" customHeight="1">
      <c r="A281" s="34" t="s">
        <v>185</v>
      </c>
      <c r="B281" s="6"/>
      <c r="C281" s="6"/>
      <c r="D281" s="6"/>
      <c r="E281" s="6"/>
      <c r="F281" s="6"/>
      <c r="G281" s="6"/>
      <c r="H281" s="6"/>
      <c r="I281" s="6"/>
      <c r="J281" s="61" t="s">
        <v>42</v>
      </c>
      <c r="K281" s="191">
        <v>2</v>
      </c>
    </row>
    <row r="282" spans="1:11" ht="18" customHeight="1"/>
    <row r="283" spans="1:11" ht="18" customHeight="1"/>
    <row r="284" spans="1:11" ht="18" customHeight="1"/>
    <row r="285" spans="1:11" ht="18" customHeight="1"/>
    <row r="286" spans="1:11" ht="18" customHeight="1"/>
    <row r="287" spans="1:11" ht="18" customHeight="1"/>
    <row r="288" spans="1:11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</sheetData>
  <phoneticPr fontId="5"/>
  <pageMargins left="0.59055118110236227" right="0.27559055118110237" top="0.74803149606299213" bottom="0.74803149606299213" header="0.31496062992125984" footer="0.31496062992125984"/>
  <pageSetup paperSize="9" scale="99" orientation="portrait" r:id="rId1"/>
  <rowBreaks count="1" manualBreakCount="1">
    <brk id="43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4"/>
  <sheetViews>
    <sheetView view="pageBreakPreview" zoomScaleNormal="100" zoomScaleSheetLayoutView="100" workbookViewId="0">
      <selection activeCell="A2" sqref="A2"/>
    </sheetView>
  </sheetViews>
  <sheetFormatPr defaultRowHeight="13.5"/>
  <cols>
    <col min="1" max="1" width="9.140625" style="72"/>
    <col min="2" max="3" width="7.5703125" style="72" customWidth="1"/>
    <col min="4" max="6" width="9.140625" style="72"/>
    <col min="7" max="9" width="13.28515625" style="72" customWidth="1"/>
    <col min="10" max="16384" width="9.140625" style="72"/>
  </cols>
  <sheetData>
    <row r="2" spans="2:9" ht="18" customHeight="1">
      <c r="B2" s="256" t="s">
        <v>65</v>
      </c>
      <c r="C2" s="256" t="s">
        <v>66</v>
      </c>
      <c r="D2" s="70" t="s">
        <v>67</v>
      </c>
      <c r="E2" s="256" t="s">
        <v>68</v>
      </c>
      <c r="F2" s="70" t="s">
        <v>69</v>
      </c>
      <c r="G2" s="70" t="s">
        <v>70</v>
      </c>
      <c r="H2" s="70" t="s">
        <v>71</v>
      </c>
      <c r="I2" s="71" t="s">
        <v>72</v>
      </c>
    </row>
    <row r="3" spans="2:9" ht="18" customHeight="1">
      <c r="B3" s="257"/>
      <c r="C3" s="258"/>
      <c r="D3" s="73" t="s">
        <v>73</v>
      </c>
      <c r="E3" s="258"/>
      <c r="F3" s="73" t="s">
        <v>74</v>
      </c>
      <c r="G3" s="73" t="s">
        <v>75</v>
      </c>
      <c r="H3" s="73" t="s">
        <v>75</v>
      </c>
      <c r="I3" s="74"/>
    </row>
    <row r="4" spans="2:9" ht="18" customHeight="1">
      <c r="B4" s="75" t="s">
        <v>82</v>
      </c>
      <c r="C4" s="75" t="s">
        <v>76</v>
      </c>
      <c r="D4" s="78">
        <v>870</v>
      </c>
      <c r="E4" s="76">
        <v>12</v>
      </c>
      <c r="F4" s="76">
        <v>1.56</v>
      </c>
      <c r="G4" s="77">
        <f>+ROUND(F4*D4/1000,2)</f>
        <v>1.36</v>
      </c>
      <c r="H4" s="76">
        <f>+ROUND(E4*G4,0)</f>
        <v>16</v>
      </c>
      <c r="I4" s="76"/>
    </row>
    <row r="5" spans="2:9" ht="18" customHeight="1">
      <c r="B5" s="75" t="s">
        <v>83</v>
      </c>
      <c r="C5" s="75" t="s">
        <v>76</v>
      </c>
      <c r="D5" s="78">
        <v>870</v>
      </c>
      <c r="E5" s="76">
        <v>12</v>
      </c>
      <c r="F5" s="76">
        <v>1.56</v>
      </c>
      <c r="G5" s="77">
        <f t="shared" ref="G5" si="0">+ROUND(F5*D5/1000,2)</f>
        <v>1.36</v>
      </c>
      <c r="H5" s="76">
        <f t="shared" ref="H5" si="1">+ROUND(E5*G5,0)</f>
        <v>16</v>
      </c>
      <c r="I5" s="76"/>
    </row>
    <row r="6" spans="2:9" ht="18" customHeight="1">
      <c r="B6" s="75" t="s">
        <v>84</v>
      </c>
      <c r="C6" s="75" t="s">
        <v>76</v>
      </c>
      <c r="D6" s="79">
        <v>2200</v>
      </c>
      <c r="E6" s="76">
        <v>13</v>
      </c>
      <c r="F6" s="76">
        <v>1.56</v>
      </c>
      <c r="G6" s="77">
        <f>+ROUND(F6*D6/1000,2)</f>
        <v>3.43</v>
      </c>
      <c r="H6" s="76">
        <f>+ROUND(E6*G6,0)</f>
        <v>45</v>
      </c>
      <c r="I6" s="81"/>
    </row>
    <row r="7" spans="2:9" ht="18" customHeight="1">
      <c r="B7" s="75" t="s">
        <v>85</v>
      </c>
      <c r="C7" s="75" t="s">
        <v>76</v>
      </c>
      <c r="D7" s="79">
        <v>2200</v>
      </c>
      <c r="E7" s="76">
        <v>13</v>
      </c>
      <c r="F7" s="76">
        <v>1.56</v>
      </c>
      <c r="G7" s="77">
        <f t="shared" ref="G7" si="2">+ROUND(F7*D7/1000,2)</f>
        <v>3.43</v>
      </c>
      <c r="H7" s="76">
        <f t="shared" ref="H7" si="3">+ROUND(E7*G7,0)</f>
        <v>45</v>
      </c>
      <c r="I7" s="81"/>
    </row>
    <row r="8" spans="2:9" ht="18" customHeight="1">
      <c r="B8" s="75" t="s">
        <v>93</v>
      </c>
      <c r="C8" s="75" t="s">
        <v>94</v>
      </c>
      <c r="D8" s="79">
        <v>3600</v>
      </c>
      <c r="E8" s="76">
        <v>12</v>
      </c>
      <c r="F8" s="76">
        <v>0.995</v>
      </c>
      <c r="G8" s="77">
        <f t="shared" ref="G8" si="4">+ROUND(F8*D8/1000,2)</f>
        <v>3.58</v>
      </c>
      <c r="H8" s="76">
        <f t="shared" ref="H8" si="5">+ROUND(E8*G8,0)</f>
        <v>43</v>
      </c>
      <c r="I8" s="81"/>
    </row>
    <row r="9" spans="2:9" ht="18" customHeight="1">
      <c r="B9" s="86"/>
      <c r="C9" s="84"/>
      <c r="D9" s="83"/>
      <c r="E9" s="83"/>
      <c r="F9" s="83"/>
      <c r="G9" s="80" t="s">
        <v>77</v>
      </c>
      <c r="H9" s="79">
        <f>+H8</f>
        <v>43</v>
      </c>
      <c r="I9" s="81" t="s">
        <v>78</v>
      </c>
    </row>
    <row r="10" spans="2:9" ht="18" customHeight="1">
      <c r="B10" s="82"/>
      <c r="C10" s="83"/>
      <c r="D10" s="83"/>
      <c r="E10" s="83"/>
      <c r="F10" s="83"/>
      <c r="G10" s="84" t="s">
        <v>79</v>
      </c>
      <c r="H10" s="83">
        <f>SUM(H4:H7)</f>
        <v>122</v>
      </c>
      <c r="I10" s="81" t="s">
        <v>78</v>
      </c>
    </row>
    <row r="11" spans="2:9" ht="18" customHeight="1">
      <c r="B11" s="82"/>
      <c r="C11" s="83"/>
      <c r="D11" s="83"/>
      <c r="E11" s="83"/>
      <c r="F11" s="83"/>
      <c r="G11" s="84" t="s">
        <v>80</v>
      </c>
      <c r="H11" s="83">
        <f>SUM(H9:H10)</f>
        <v>165</v>
      </c>
      <c r="I11" s="85" t="s">
        <v>78</v>
      </c>
    </row>
    <row r="12" spans="2:9" ht="18" customHeight="1"/>
    <row r="13" spans="2:9" ht="18" customHeight="1">
      <c r="B13" s="256" t="s">
        <v>65</v>
      </c>
      <c r="C13" s="256" t="s">
        <v>66</v>
      </c>
      <c r="D13" s="70" t="s">
        <v>67</v>
      </c>
      <c r="E13" s="256" t="s">
        <v>68</v>
      </c>
      <c r="F13" s="70" t="s">
        <v>69</v>
      </c>
      <c r="G13" s="70" t="s">
        <v>70</v>
      </c>
      <c r="H13" s="70" t="s">
        <v>71</v>
      </c>
      <c r="I13" s="71" t="s">
        <v>72</v>
      </c>
    </row>
    <row r="14" spans="2:9" ht="18" customHeight="1">
      <c r="B14" s="257"/>
      <c r="C14" s="258"/>
      <c r="D14" s="73" t="s">
        <v>73</v>
      </c>
      <c r="E14" s="258"/>
      <c r="F14" s="73" t="s">
        <v>74</v>
      </c>
      <c r="G14" s="73" t="s">
        <v>75</v>
      </c>
      <c r="H14" s="73" t="s">
        <v>75</v>
      </c>
      <c r="I14" s="74"/>
    </row>
    <row r="15" spans="2:9" ht="18" customHeight="1">
      <c r="B15" s="75" t="s">
        <v>86</v>
      </c>
      <c r="C15" s="75" t="s">
        <v>76</v>
      </c>
      <c r="D15" s="76">
        <v>1110</v>
      </c>
      <c r="E15" s="76">
        <v>12</v>
      </c>
      <c r="F15" s="76">
        <v>1.56</v>
      </c>
      <c r="G15" s="77">
        <f t="shared" ref="G15:G20" si="6">+ROUND(F15*D15/1000,2)</f>
        <v>1.73</v>
      </c>
      <c r="H15" s="76">
        <f t="shared" ref="H15:H20" si="7">+ROUND(E15*G15,0)</f>
        <v>21</v>
      </c>
      <c r="I15" s="76"/>
    </row>
    <row r="16" spans="2:9" ht="18" customHeight="1">
      <c r="B16" s="75" t="s">
        <v>87</v>
      </c>
      <c r="C16" s="75" t="s">
        <v>76</v>
      </c>
      <c r="D16" s="76">
        <v>1110</v>
      </c>
      <c r="E16" s="76">
        <v>12</v>
      </c>
      <c r="F16" s="76">
        <v>1.56</v>
      </c>
      <c r="G16" s="77">
        <f t="shared" si="6"/>
        <v>1.73</v>
      </c>
      <c r="H16" s="76">
        <f t="shared" si="7"/>
        <v>21</v>
      </c>
      <c r="I16" s="76"/>
    </row>
    <row r="17" spans="2:9" ht="18" customHeight="1">
      <c r="B17" s="75" t="s">
        <v>88</v>
      </c>
      <c r="C17" s="75" t="s">
        <v>91</v>
      </c>
      <c r="D17" s="76">
        <v>1130</v>
      </c>
      <c r="E17" s="76">
        <v>13</v>
      </c>
      <c r="F17" s="76">
        <v>0.995</v>
      </c>
      <c r="G17" s="77">
        <f t="shared" si="6"/>
        <v>1.1200000000000001</v>
      </c>
      <c r="H17" s="76">
        <f t="shared" si="7"/>
        <v>15</v>
      </c>
      <c r="I17" s="76"/>
    </row>
    <row r="18" spans="2:9" ht="18" customHeight="1">
      <c r="B18" s="75" t="s">
        <v>89</v>
      </c>
      <c r="C18" s="75" t="s">
        <v>91</v>
      </c>
      <c r="D18" s="76">
        <v>1130</v>
      </c>
      <c r="E18" s="76">
        <v>13</v>
      </c>
      <c r="F18" s="76">
        <v>0.995</v>
      </c>
      <c r="G18" s="77">
        <f t="shared" si="6"/>
        <v>1.1200000000000001</v>
      </c>
      <c r="H18" s="76">
        <f t="shared" si="7"/>
        <v>15</v>
      </c>
      <c r="I18" s="76"/>
    </row>
    <row r="19" spans="2:9" ht="18" customHeight="1">
      <c r="B19" s="75" t="s">
        <v>90</v>
      </c>
      <c r="C19" s="75" t="s">
        <v>81</v>
      </c>
      <c r="D19" s="76">
        <v>680</v>
      </c>
      <c r="E19" s="76">
        <v>13</v>
      </c>
      <c r="F19" s="76">
        <v>0.995</v>
      </c>
      <c r="G19" s="77">
        <f t="shared" si="6"/>
        <v>0.68</v>
      </c>
      <c r="H19" s="76">
        <f t="shared" si="7"/>
        <v>9</v>
      </c>
      <c r="I19" s="76"/>
    </row>
    <row r="20" spans="2:9" ht="18" customHeight="1">
      <c r="B20" s="75" t="s">
        <v>92</v>
      </c>
      <c r="C20" s="75" t="s">
        <v>81</v>
      </c>
      <c r="D20" s="76">
        <v>3600</v>
      </c>
      <c r="E20" s="76">
        <v>8</v>
      </c>
      <c r="F20" s="76">
        <v>0.995</v>
      </c>
      <c r="G20" s="77">
        <f t="shared" si="6"/>
        <v>3.58</v>
      </c>
      <c r="H20" s="76">
        <f t="shared" si="7"/>
        <v>29</v>
      </c>
      <c r="I20" s="76"/>
    </row>
    <row r="21" spans="2:9" ht="18" customHeight="1">
      <c r="B21" s="75" t="s">
        <v>167</v>
      </c>
      <c r="C21" s="75" t="s">
        <v>76</v>
      </c>
      <c r="D21" s="76">
        <v>480</v>
      </c>
      <c r="E21" s="76">
        <v>4</v>
      </c>
      <c r="F21" s="76">
        <v>1.56</v>
      </c>
      <c r="G21" s="77">
        <f t="shared" ref="G21" si="8">+ROUND(F21*D21/1000,2)</f>
        <v>0.75</v>
      </c>
      <c r="H21" s="76">
        <f t="shared" ref="H21" si="9">+ROUND(E21*G21,0)</f>
        <v>3</v>
      </c>
      <c r="I21" s="76"/>
    </row>
    <row r="22" spans="2:9" ht="18" customHeight="1">
      <c r="B22" s="78"/>
      <c r="C22" s="79"/>
      <c r="D22" s="79"/>
      <c r="E22" s="79"/>
      <c r="F22" s="79"/>
      <c r="G22" s="80" t="s">
        <v>77</v>
      </c>
      <c r="H22" s="79">
        <f>SUM(H17:H20)</f>
        <v>68</v>
      </c>
      <c r="I22" s="81" t="s">
        <v>78</v>
      </c>
    </row>
    <row r="23" spans="2:9" ht="18" customHeight="1">
      <c r="B23" s="82"/>
      <c r="C23" s="83"/>
      <c r="D23" s="83"/>
      <c r="E23" s="83"/>
      <c r="F23" s="83"/>
      <c r="G23" s="84" t="s">
        <v>79</v>
      </c>
      <c r="H23" s="83">
        <f>SUM(H15:H16)+H21</f>
        <v>45</v>
      </c>
      <c r="I23" s="81" t="s">
        <v>78</v>
      </c>
    </row>
    <row r="24" spans="2:9" ht="18" customHeight="1">
      <c r="B24" s="82"/>
      <c r="C24" s="83"/>
      <c r="D24" s="83"/>
      <c r="E24" s="83"/>
      <c r="F24" s="83"/>
      <c r="G24" s="84" t="s">
        <v>80</v>
      </c>
      <c r="H24" s="83">
        <f>SUM(H22:H23)</f>
        <v>113</v>
      </c>
      <c r="I24" s="85" t="s">
        <v>78</v>
      </c>
    </row>
    <row r="25" spans="2:9" ht="18" customHeight="1"/>
    <row r="26" spans="2:9" ht="18" customHeight="1"/>
    <row r="27" spans="2:9" ht="18" customHeight="1"/>
    <row r="28" spans="2:9" ht="18" customHeight="1"/>
    <row r="29" spans="2:9" ht="18" customHeight="1"/>
    <row r="30" spans="2:9" ht="18" customHeight="1"/>
    <row r="31" spans="2:9" ht="13.5" customHeight="1">
      <c r="B31" s="256" t="s">
        <v>65</v>
      </c>
      <c r="C31" s="256" t="s">
        <v>66</v>
      </c>
      <c r="D31" s="70" t="s">
        <v>67</v>
      </c>
      <c r="E31" s="256" t="s">
        <v>68</v>
      </c>
      <c r="F31" s="70" t="s">
        <v>69</v>
      </c>
      <c r="G31" s="70" t="s">
        <v>70</v>
      </c>
      <c r="H31" s="70" t="s">
        <v>71</v>
      </c>
      <c r="I31" s="71" t="s">
        <v>72</v>
      </c>
    </row>
    <row r="32" spans="2:9" ht="13.5" customHeight="1">
      <c r="B32" s="257"/>
      <c r="C32" s="258"/>
      <c r="D32" s="73" t="s">
        <v>73</v>
      </c>
      <c r="E32" s="258"/>
      <c r="F32" s="73" t="s">
        <v>74</v>
      </c>
      <c r="G32" s="73" t="s">
        <v>75</v>
      </c>
      <c r="H32" s="73" t="s">
        <v>75</v>
      </c>
      <c r="I32" s="74"/>
    </row>
    <row r="33" spans="2:9" ht="13.5" customHeight="1">
      <c r="B33" s="75" t="s">
        <v>101</v>
      </c>
      <c r="C33" s="75" t="s">
        <v>76</v>
      </c>
      <c r="D33" s="78">
        <v>840</v>
      </c>
      <c r="E33" s="76">
        <v>10</v>
      </c>
      <c r="F33" s="76">
        <v>1.56</v>
      </c>
      <c r="G33" s="77">
        <f>+ROUND(F33*D33/1000,2)</f>
        <v>1.31</v>
      </c>
      <c r="H33" s="76">
        <f>+ROUND(E33*G33,0)</f>
        <v>13</v>
      </c>
      <c r="I33" s="76"/>
    </row>
    <row r="34" spans="2:9" ht="13.5" customHeight="1">
      <c r="B34" s="75" t="s">
        <v>96</v>
      </c>
      <c r="C34" s="75" t="s">
        <v>76</v>
      </c>
      <c r="D34" s="78">
        <v>920</v>
      </c>
      <c r="E34" s="76">
        <v>5</v>
      </c>
      <c r="F34" s="76">
        <v>1.56</v>
      </c>
      <c r="G34" s="77">
        <f>+ROUND(F34*D34/1000,2)</f>
        <v>1.44</v>
      </c>
      <c r="H34" s="76">
        <f>+ROUND(E34*G34,0)</f>
        <v>7</v>
      </c>
      <c r="I34" s="76"/>
    </row>
    <row r="35" spans="2:9" ht="13.5" customHeight="1">
      <c r="B35" s="75" t="s">
        <v>83</v>
      </c>
      <c r="C35" s="75" t="s">
        <v>76</v>
      </c>
      <c r="D35" s="78">
        <v>840</v>
      </c>
      <c r="E35" s="76">
        <v>10</v>
      </c>
      <c r="F35" s="76">
        <v>1.56</v>
      </c>
      <c r="G35" s="77">
        <f t="shared" ref="G35" si="10">+ROUND(F35*D35/1000,2)</f>
        <v>1.31</v>
      </c>
      <c r="H35" s="76">
        <f t="shared" ref="H35" si="11">+ROUND(E35*G35,0)</f>
        <v>13</v>
      </c>
      <c r="I35" s="76"/>
    </row>
    <row r="36" spans="2:9" ht="13.5" customHeight="1">
      <c r="B36" s="75" t="s">
        <v>97</v>
      </c>
      <c r="C36" s="75" t="s">
        <v>76</v>
      </c>
      <c r="D36" s="78">
        <v>920</v>
      </c>
      <c r="E36" s="76">
        <v>5</v>
      </c>
      <c r="F36" s="76">
        <v>1.56</v>
      </c>
      <c r="G36" s="77">
        <f>+ROUND(F36*D36/1000,2)</f>
        <v>1.44</v>
      </c>
      <c r="H36" s="76">
        <f>+ROUND(E36*G36,0)</f>
        <v>7</v>
      </c>
      <c r="I36" s="81"/>
    </row>
    <row r="37" spans="2:9" ht="13.5" customHeight="1">
      <c r="B37" s="75" t="s">
        <v>84</v>
      </c>
      <c r="C37" s="75" t="s">
        <v>76</v>
      </c>
      <c r="D37" s="79">
        <v>2230</v>
      </c>
      <c r="E37" s="76">
        <v>16</v>
      </c>
      <c r="F37" s="76">
        <v>1.56</v>
      </c>
      <c r="G37" s="77">
        <f>+ROUND(F37*D37/1000,2)</f>
        <v>3.48</v>
      </c>
      <c r="H37" s="76">
        <f>+ROUND(E37*G37,0)</f>
        <v>56</v>
      </c>
      <c r="I37" s="81"/>
    </row>
    <row r="38" spans="2:9" ht="13.5" customHeight="1">
      <c r="B38" s="75" t="s">
        <v>85</v>
      </c>
      <c r="C38" s="75" t="s">
        <v>76</v>
      </c>
      <c r="D38" s="79">
        <v>2230</v>
      </c>
      <c r="E38" s="76">
        <v>16</v>
      </c>
      <c r="F38" s="76">
        <v>1.56</v>
      </c>
      <c r="G38" s="77">
        <f t="shared" ref="G38:G39" si="12">+ROUND(F38*D38/1000,2)</f>
        <v>3.48</v>
      </c>
      <c r="H38" s="76">
        <f t="shared" ref="H38:H39" si="13">+ROUND(E38*G38,0)</f>
        <v>56</v>
      </c>
      <c r="I38" s="81"/>
    </row>
    <row r="39" spans="2:9" ht="13.5" customHeight="1">
      <c r="B39" s="75" t="s">
        <v>93</v>
      </c>
      <c r="C39" s="75" t="s">
        <v>94</v>
      </c>
      <c r="D39" s="79">
        <v>1440</v>
      </c>
      <c r="E39" s="76">
        <v>10</v>
      </c>
      <c r="F39" s="76">
        <v>0.995</v>
      </c>
      <c r="G39" s="77">
        <f t="shared" si="12"/>
        <v>1.43</v>
      </c>
      <c r="H39" s="76">
        <f t="shared" si="13"/>
        <v>14</v>
      </c>
      <c r="I39" s="81"/>
    </row>
    <row r="40" spans="2:9" ht="13.5" customHeight="1">
      <c r="B40" s="75" t="s">
        <v>98</v>
      </c>
      <c r="C40" s="75" t="s">
        <v>94</v>
      </c>
      <c r="D40" s="79">
        <v>1260</v>
      </c>
      <c r="E40" s="76">
        <v>6</v>
      </c>
      <c r="F40" s="76">
        <v>0.995</v>
      </c>
      <c r="G40" s="77">
        <f t="shared" ref="G40" si="14">+ROUND(F40*D40/1000,2)</f>
        <v>1.25</v>
      </c>
      <c r="H40" s="76">
        <f t="shared" ref="H40" si="15">+ROUND(E40*G40,0)</f>
        <v>8</v>
      </c>
      <c r="I40" s="81"/>
    </row>
    <row r="41" spans="2:9" ht="13.5" customHeight="1">
      <c r="B41" s="75" t="s">
        <v>95</v>
      </c>
      <c r="C41" s="75" t="s">
        <v>94</v>
      </c>
      <c r="D41" s="79">
        <v>4400</v>
      </c>
      <c r="E41" s="76">
        <v>13</v>
      </c>
      <c r="F41" s="76">
        <v>0.995</v>
      </c>
      <c r="G41" s="77">
        <f t="shared" ref="G41" si="16">+ROUND(F41*D41/1000,2)</f>
        <v>4.38</v>
      </c>
      <c r="H41" s="76">
        <f t="shared" ref="H41" si="17">+ROUND(E41*G41,0)</f>
        <v>57</v>
      </c>
      <c r="I41" s="81"/>
    </row>
    <row r="42" spans="2:9" ht="13.5" customHeight="1">
      <c r="B42" s="75" t="s">
        <v>99</v>
      </c>
      <c r="C42" s="75" t="s">
        <v>94</v>
      </c>
      <c r="D42" s="79">
        <v>2900</v>
      </c>
      <c r="E42" s="76">
        <v>2</v>
      </c>
      <c r="F42" s="76">
        <v>0.995</v>
      </c>
      <c r="G42" s="77">
        <f t="shared" ref="G42" si="18">+ROUND(F42*D42/1000,2)</f>
        <v>2.89</v>
      </c>
      <c r="H42" s="76">
        <f t="shared" ref="H42" si="19">+ROUND(E42*G42,0)</f>
        <v>6</v>
      </c>
      <c r="I42" s="81"/>
    </row>
    <row r="43" spans="2:9" ht="13.5" customHeight="1">
      <c r="B43" s="75" t="s">
        <v>100</v>
      </c>
      <c r="C43" s="75" t="s">
        <v>94</v>
      </c>
      <c r="D43" s="79">
        <v>1550</v>
      </c>
      <c r="E43" s="76">
        <v>2</v>
      </c>
      <c r="F43" s="76">
        <v>0.995</v>
      </c>
      <c r="G43" s="77">
        <f t="shared" ref="G43" si="20">+ROUND(F43*D43/1000,2)</f>
        <v>1.54</v>
      </c>
      <c r="H43" s="76">
        <f t="shared" ref="H43" si="21">+ROUND(E43*G43,0)</f>
        <v>3</v>
      </c>
      <c r="I43" s="81" t="s">
        <v>78</v>
      </c>
    </row>
    <row r="44" spans="2:9" ht="13.5" customHeight="1">
      <c r="B44" s="86"/>
      <c r="C44" s="84"/>
      <c r="D44" s="83"/>
      <c r="E44" s="83"/>
      <c r="F44" s="83"/>
      <c r="G44" s="84" t="s">
        <v>81</v>
      </c>
      <c r="H44" s="83">
        <f>SUM(H39:H43)</f>
        <v>88</v>
      </c>
      <c r="I44" s="81"/>
    </row>
    <row r="45" spans="2:9" ht="13.5" customHeight="1">
      <c r="B45" s="82"/>
      <c r="C45" s="83"/>
      <c r="D45" s="83"/>
      <c r="E45" s="83"/>
      <c r="F45" s="83"/>
      <c r="G45" s="84" t="s">
        <v>79</v>
      </c>
      <c r="H45" s="83">
        <f>SUM(H33:H38)</f>
        <v>152</v>
      </c>
      <c r="I45" s="81" t="s">
        <v>78</v>
      </c>
    </row>
    <row r="46" spans="2:9" ht="13.5" customHeight="1">
      <c r="B46" s="82"/>
      <c r="C46" s="83"/>
      <c r="D46" s="83"/>
      <c r="E46" s="83"/>
      <c r="F46" s="83"/>
      <c r="G46" s="84" t="s">
        <v>80</v>
      </c>
      <c r="H46" s="83">
        <f>SUM(H44:H45)</f>
        <v>240</v>
      </c>
      <c r="I46" s="85" t="s">
        <v>78</v>
      </c>
    </row>
    <row r="47" spans="2:9" ht="13.5" customHeight="1"/>
    <row r="48" spans="2:9" ht="13.5" customHeight="1">
      <c r="B48" s="256" t="s">
        <v>65</v>
      </c>
      <c r="C48" s="256" t="s">
        <v>66</v>
      </c>
      <c r="D48" s="70" t="s">
        <v>67</v>
      </c>
      <c r="E48" s="256" t="s">
        <v>68</v>
      </c>
      <c r="F48" s="70" t="s">
        <v>69</v>
      </c>
      <c r="G48" s="70" t="s">
        <v>70</v>
      </c>
      <c r="H48" s="70" t="s">
        <v>71</v>
      </c>
      <c r="I48" s="71" t="s">
        <v>72</v>
      </c>
    </row>
    <row r="49" spans="2:9" ht="13.5" customHeight="1">
      <c r="B49" s="257"/>
      <c r="C49" s="258"/>
      <c r="D49" s="73" t="s">
        <v>73</v>
      </c>
      <c r="E49" s="258"/>
      <c r="F49" s="73" t="s">
        <v>74</v>
      </c>
      <c r="G49" s="73" t="s">
        <v>75</v>
      </c>
      <c r="H49" s="73" t="s">
        <v>75</v>
      </c>
      <c r="I49" s="74"/>
    </row>
    <row r="50" spans="2:9" ht="13.5" customHeight="1">
      <c r="B50" s="75" t="s">
        <v>86</v>
      </c>
      <c r="C50" s="75" t="s">
        <v>76</v>
      </c>
      <c r="D50" s="76">
        <v>1180</v>
      </c>
      <c r="E50" s="76">
        <v>10</v>
      </c>
      <c r="F50" s="76">
        <v>1.56</v>
      </c>
      <c r="G50" s="77">
        <f t="shared" ref="G50:G59" si="22">+ROUND(F50*D50/1000,2)</f>
        <v>1.84</v>
      </c>
      <c r="H50" s="76">
        <f t="shared" ref="H50:H59" si="23">+ROUND(E50*G50,0)</f>
        <v>18</v>
      </c>
      <c r="I50" s="76"/>
    </row>
    <row r="51" spans="2:9" ht="13.5" customHeight="1">
      <c r="B51" s="75" t="s">
        <v>104</v>
      </c>
      <c r="C51" s="75" t="s">
        <v>76</v>
      </c>
      <c r="D51" s="76">
        <v>1360</v>
      </c>
      <c r="E51" s="76">
        <v>5</v>
      </c>
      <c r="F51" s="76">
        <v>1.56</v>
      </c>
      <c r="G51" s="77">
        <f t="shared" ref="G51" si="24">+ROUND(F51*D51/1000,2)</f>
        <v>2.12</v>
      </c>
      <c r="H51" s="76">
        <f t="shared" ref="H51" si="25">+ROUND(E51*G51,0)</f>
        <v>11</v>
      </c>
      <c r="I51" s="76"/>
    </row>
    <row r="52" spans="2:9" ht="13.5" customHeight="1">
      <c r="B52" s="75" t="s">
        <v>87</v>
      </c>
      <c r="C52" s="75" t="s">
        <v>76</v>
      </c>
      <c r="D52" s="76">
        <v>1180</v>
      </c>
      <c r="E52" s="76">
        <v>10</v>
      </c>
      <c r="F52" s="76">
        <v>1.56</v>
      </c>
      <c r="G52" s="77">
        <f t="shared" si="22"/>
        <v>1.84</v>
      </c>
      <c r="H52" s="76">
        <f t="shared" si="23"/>
        <v>18</v>
      </c>
      <c r="I52" s="76"/>
    </row>
    <row r="53" spans="2:9" ht="13.5" customHeight="1">
      <c r="B53" s="75" t="s">
        <v>105</v>
      </c>
      <c r="C53" s="75" t="s">
        <v>76</v>
      </c>
      <c r="D53" s="76">
        <v>1360</v>
      </c>
      <c r="E53" s="76">
        <v>5</v>
      </c>
      <c r="F53" s="76">
        <v>1.56</v>
      </c>
      <c r="G53" s="77">
        <f t="shared" ref="G53" si="26">+ROUND(F53*D53/1000,2)</f>
        <v>2.12</v>
      </c>
      <c r="H53" s="76">
        <f t="shared" ref="H53" si="27">+ROUND(E53*G53,0)</f>
        <v>11</v>
      </c>
      <c r="I53" s="76"/>
    </row>
    <row r="54" spans="2:9" ht="13.5" customHeight="1">
      <c r="B54" s="75" t="s">
        <v>88</v>
      </c>
      <c r="C54" s="75" t="s">
        <v>91</v>
      </c>
      <c r="D54" s="76">
        <v>1200</v>
      </c>
      <c r="E54" s="76">
        <v>11</v>
      </c>
      <c r="F54" s="76">
        <v>0.995</v>
      </c>
      <c r="G54" s="77">
        <f t="shared" si="22"/>
        <v>1.19</v>
      </c>
      <c r="H54" s="76">
        <f t="shared" si="23"/>
        <v>13</v>
      </c>
      <c r="I54" s="76"/>
    </row>
    <row r="55" spans="2:9" ht="13.5" customHeight="1">
      <c r="B55" s="75" t="s">
        <v>106</v>
      </c>
      <c r="C55" s="75" t="s">
        <v>91</v>
      </c>
      <c r="D55" s="76">
        <v>1380</v>
      </c>
      <c r="E55" s="76">
        <v>5</v>
      </c>
      <c r="F55" s="76">
        <v>0.995</v>
      </c>
      <c r="G55" s="77">
        <f t="shared" ref="G55" si="28">+ROUND(F55*D55/1000,2)</f>
        <v>1.37</v>
      </c>
      <c r="H55" s="76">
        <f t="shared" ref="H55" si="29">+ROUND(E55*G55,0)</f>
        <v>7</v>
      </c>
      <c r="I55" s="76"/>
    </row>
    <row r="56" spans="2:9" ht="13.5" customHeight="1">
      <c r="B56" s="75" t="s">
        <v>89</v>
      </c>
      <c r="C56" s="75" t="s">
        <v>91</v>
      </c>
      <c r="D56" s="76">
        <v>1200</v>
      </c>
      <c r="E56" s="76">
        <v>11</v>
      </c>
      <c r="F56" s="76">
        <v>0.995</v>
      </c>
      <c r="G56" s="77">
        <f t="shared" si="22"/>
        <v>1.19</v>
      </c>
      <c r="H56" s="76">
        <f t="shared" si="23"/>
        <v>13</v>
      </c>
      <c r="I56" s="76"/>
    </row>
    <row r="57" spans="2:9" ht="13.5" customHeight="1">
      <c r="B57" s="75" t="s">
        <v>107</v>
      </c>
      <c r="C57" s="75" t="s">
        <v>91</v>
      </c>
      <c r="D57" s="76">
        <v>1380</v>
      </c>
      <c r="E57" s="76">
        <v>5</v>
      </c>
      <c r="F57" s="76">
        <v>0.995</v>
      </c>
      <c r="G57" s="77">
        <f t="shared" ref="G57" si="30">+ROUND(F57*D57/1000,2)</f>
        <v>1.37</v>
      </c>
      <c r="H57" s="76">
        <f t="shared" ref="H57" si="31">+ROUND(E57*G57,0)</f>
        <v>7</v>
      </c>
      <c r="I57" s="76"/>
    </row>
    <row r="58" spans="2:9" ht="13.5" customHeight="1">
      <c r="B58" s="75" t="s">
        <v>90</v>
      </c>
      <c r="C58" s="75" t="s">
        <v>81</v>
      </c>
      <c r="D58" s="76">
        <v>760</v>
      </c>
      <c r="E58" s="76">
        <v>16</v>
      </c>
      <c r="F58" s="76">
        <v>0.995</v>
      </c>
      <c r="G58" s="77">
        <f t="shared" si="22"/>
        <v>0.76</v>
      </c>
      <c r="H58" s="76">
        <f t="shared" si="23"/>
        <v>12</v>
      </c>
      <c r="I58" s="76"/>
    </row>
    <row r="59" spans="2:9" ht="13.5" customHeight="1">
      <c r="B59" s="75" t="s">
        <v>92</v>
      </c>
      <c r="C59" s="75" t="s">
        <v>81</v>
      </c>
      <c r="D59" s="76">
        <v>630</v>
      </c>
      <c r="E59" s="76">
        <v>1</v>
      </c>
      <c r="F59" s="76">
        <v>0.995</v>
      </c>
      <c r="G59" s="77">
        <f t="shared" si="22"/>
        <v>0.63</v>
      </c>
      <c r="H59" s="76">
        <f t="shared" si="23"/>
        <v>1</v>
      </c>
      <c r="I59" s="76"/>
    </row>
    <row r="60" spans="2:9" ht="13.5" customHeight="1">
      <c r="B60" s="75" t="s">
        <v>102</v>
      </c>
      <c r="C60" s="75" t="s">
        <v>81</v>
      </c>
      <c r="D60" s="76">
        <v>3600</v>
      </c>
      <c r="E60" s="76">
        <v>10</v>
      </c>
      <c r="F60" s="76">
        <v>0.995</v>
      </c>
      <c r="G60" s="77">
        <f t="shared" ref="G60:G62" si="32">+ROUND(F60*D60/1000,2)</f>
        <v>3.58</v>
      </c>
      <c r="H60" s="76">
        <f t="shared" ref="H60:H62" si="33">+ROUND(E60*G60,0)</f>
        <v>36</v>
      </c>
      <c r="I60" s="81"/>
    </row>
    <row r="61" spans="2:9" ht="13.5" customHeight="1">
      <c r="B61" s="75" t="s">
        <v>103</v>
      </c>
      <c r="C61" s="75" t="s">
        <v>81</v>
      </c>
      <c r="D61" s="76">
        <v>1400</v>
      </c>
      <c r="E61" s="76">
        <v>1</v>
      </c>
      <c r="F61" s="76">
        <v>0.995</v>
      </c>
      <c r="G61" s="77">
        <f t="shared" si="32"/>
        <v>1.39</v>
      </c>
      <c r="H61" s="76">
        <f t="shared" si="33"/>
        <v>1</v>
      </c>
      <c r="I61" s="81"/>
    </row>
    <row r="62" spans="2:9" ht="13.5" customHeight="1">
      <c r="B62" s="75" t="s">
        <v>167</v>
      </c>
      <c r="C62" s="75" t="s">
        <v>76</v>
      </c>
      <c r="D62" s="76">
        <v>480</v>
      </c>
      <c r="E62" s="76">
        <v>4</v>
      </c>
      <c r="F62" s="76">
        <v>1.56</v>
      </c>
      <c r="G62" s="77">
        <f t="shared" si="32"/>
        <v>0.75</v>
      </c>
      <c r="H62" s="76">
        <f t="shared" si="33"/>
        <v>3</v>
      </c>
      <c r="I62" s="76"/>
    </row>
    <row r="63" spans="2:9" ht="13.5" customHeight="1">
      <c r="B63" s="78"/>
      <c r="C63" s="79"/>
      <c r="D63" s="79"/>
      <c r="E63" s="79"/>
      <c r="F63" s="79"/>
      <c r="G63" s="80" t="s">
        <v>77</v>
      </c>
      <c r="H63" s="79">
        <f>SUM(H54:H61)</f>
        <v>90</v>
      </c>
      <c r="I63" s="81" t="s">
        <v>78</v>
      </c>
    </row>
    <row r="64" spans="2:9" ht="13.5" customHeight="1">
      <c r="B64" s="82"/>
      <c r="C64" s="83"/>
      <c r="D64" s="83"/>
      <c r="E64" s="83"/>
      <c r="F64" s="83"/>
      <c r="G64" s="84" t="s">
        <v>79</v>
      </c>
      <c r="H64" s="83">
        <f>SUM(H50:H53)+H62</f>
        <v>61</v>
      </c>
      <c r="I64" s="81" t="s">
        <v>78</v>
      </c>
    </row>
    <row r="65" spans="2:9" ht="13.5" customHeight="1">
      <c r="B65" s="82"/>
      <c r="C65" s="83"/>
      <c r="D65" s="83"/>
      <c r="E65" s="83"/>
      <c r="F65" s="83"/>
      <c r="G65" s="84" t="s">
        <v>80</v>
      </c>
      <c r="H65" s="83">
        <f>SUM(H63:H64)</f>
        <v>151</v>
      </c>
      <c r="I65" s="85" t="s">
        <v>78</v>
      </c>
    </row>
    <row r="66" spans="2:9" ht="13.5" customHeight="1"/>
    <row r="67" spans="2:9" ht="15" customHeight="1"/>
    <row r="68" spans="2:9" ht="15" customHeight="1">
      <c r="B68" s="256" t="s">
        <v>65</v>
      </c>
      <c r="C68" s="256" t="s">
        <v>66</v>
      </c>
      <c r="D68" s="70" t="s">
        <v>67</v>
      </c>
      <c r="E68" s="256" t="s">
        <v>68</v>
      </c>
      <c r="F68" s="70" t="s">
        <v>69</v>
      </c>
      <c r="G68" s="70" t="s">
        <v>70</v>
      </c>
      <c r="H68" s="70" t="s">
        <v>71</v>
      </c>
      <c r="I68" s="71" t="s">
        <v>72</v>
      </c>
    </row>
    <row r="69" spans="2:9" ht="15" customHeight="1">
      <c r="B69" s="257"/>
      <c r="C69" s="258"/>
      <c r="D69" s="73" t="s">
        <v>73</v>
      </c>
      <c r="E69" s="258"/>
      <c r="F69" s="73" t="s">
        <v>74</v>
      </c>
      <c r="G69" s="73" t="s">
        <v>75</v>
      </c>
      <c r="H69" s="73" t="s">
        <v>75</v>
      </c>
      <c r="I69" s="74"/>
    </row>
    <row r="70" spans="2:9" ht="18" customHeight="1">
      <c r="B70" s="75" t="s">
        <v>109</v>
      </c>
      <c r="C70" s="75" t="s">
        <v>108</v>
      </c>
      <c r="D70" s="76">
        <v>365</v>
      </c>
      <c r="E70" s="76">
        <v>31</v>
      </c>
      <c r="F70" s="76">
        <v>0.56000000000000005</v>
      </c>
      <c r="G70" s="77">
        <f t="shared" ref="G70:G73" si="34">+ROUND(F70*D70/1000,2)</f>
        <v>0.2</v>
      </c>
      <c r="H70" s="76">
        <f t="shared" ref="H70:H73" si="35">+ROUND(E70*G70,0)</f>
        <v>6</v>
      </c>
      <c r="I70" s="76"/>
    </row>
    <row r="71" spans="2:9" ht="18" customHeight="1">
      <c r="B71" s="75" t="s">
        <v>110</v>
      </c>
      <c r="C71" s="75" t="s">
        <v>108</v>
      </c>
      <c r="D71" s="76">
        <v>520</v>
      </c>
      <c r="E71" s="76">
        <v>24</v>
      </c>
      <c r="F71" s="76">
        <v>0.56000000000000005</v>
      </c>
      <c r="G71" s="77">
        <f t="shared" si="34"/>
        <v>0.28999999999999998</v>
      </c>
      <c r="H71" s="76">
        <f t="shared" si="35"/>
        <v>7</v>
      </c>
      <c r="I71" s="76"/>
    </row>
    <row r="72" spans="2:9" ht="18" customHeight="1">
      <c r="B72" s="75" t="s">
        <v>111</v>
      </c>
      <c r="C72" s="75" t="s">
        <v>108</v>
      </c>
      <c r="D72" s="76">
        <v>290</v>
      </c>
      <c r="E72" s="76">
        <v>22</v>
      </c>
      <c r="F72" s="76">
        <v>0.56000000000000005</v>
      </c>
      <c r="G72" s="77">
        <f t="shared" si="34"/>
        <v>0.16</v>
      </c>
      <c r="H72" s="76">
        <f t="shared" si="35"/>
        <v>4</v>
      </c>
      <c r="I72" s="76"/>
    </row>
    <row r="73" spans="2:9" ht="18" customHeight="1">
      <c r="B73" s="75" t="s">
        <v>112</v>
      </c>
      <c r="C73" s="75" t="s">
        <v>108</v>
      </c>
      <c r="D73" s="76">
        <v>360</v>
      </c>
      <c r="E73" s="76">
        <v>9</v>
      </c>
      <c r="F73" s="76">
        <v>0.56000000000000005</v>
      </c>
      <c r="G73" s="77">
        <f t="shared" si="34"/>
        <v>0.2</v>
      </c>
      <c r="H73" s="76">
        <f t="shared" si="35"/>
        <v>2</v>
      </c>
      <c r="I73" s="76"/>
    </row>
    <row r="74" spans="2:9" ht="18" customHeight="1">
      <c r="B74" s="78"/>
      <c r="C74" s="79"/>
      <c r="D74" s="79"/>
      <c r="E74" s="79"/>
      <c r="F74" s="79"/>
      <c r="G74" s="80" t="s">
        <v>113</v>
      </c>
      <c r="H74" s="79">
        <f>SUM(H70:H73)</f>
        <v>19</v>
      </c>
      <c r="I74" s="81" t="s">
        <v>78</v>
      </c>
    </row>
    <row r="75" spans="2:9" ht="18" customHeight="1"/>
    <row r="76" spans="2:9" ht="18" customHeight="1"/>
    <row r="77" spans="2:9" ht="18" customHeight="1"/>
    <row r="78" spans="2:9" ht="18" customHeight="1"/>
    <row r="79" spans="2:9" ht="18" customHeight="1"/>
    <row r="80" spans="2:9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</sheetData>
  <mergeCells count="15">
    <mergeCell ref="B68:B69"/>
    <mergeCell ref="C68:C69"/>
    <mergeCell ref="E68:E69"/>
    <mergeCell ref="B31:B32"/>
    <mergeCell ref="C31:C32"/>
    <mergeCell ref="E31:E32"/>
    <mergeCell ref="B48:B49"/>
    <mergeCell ref="C48:C49"/>
    <mergeCell ref="E48:E49"/>
    <mergeCell ref="B2:B3"/>
    <mergeCell ref="C2:C3"/>
    <mergeCell ref="E2:E3"/>
    <mergeCell ref="B13:B14"/>
    <mergeCell ref="C13:C14"/>
    <mergeCell ref="E13:E14"/>
  </mergeCells>
  <phoneticPr fontId="5"/>
  <pageMargins left="0.70866141732283472" right="0.70866141732283472" top="0.74803149606299213" bottom="0.74803149606299213" header="0.31496062992125984" footer="0.31496062992125984"/>
  <pageSetup paperSize="9" scale="96" orientation="portrait" r:id="rId1"/>
  <rowBreaks count="2" manualBreakCount="2">
    <brk id="29" max="8" man="1"/>
    <brk id="6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view="pageBreakPreview" zoomScaleNormal="100" zoomScaleSheetLayoutView="100" workbookViewId="0">
      <selection activeCell="D29" sqref="D29"/>
    </sheetView>
  </sheetViews>
  <sheetFormatPr defaultColWidth="6.42578125" defaultRowHeight="21" customHeight="1"/>
  <cols>
    <col min="1" max="2" width="7.5703125" style="93" customWidth="1"/>
    <col min="3" max="3" width="3" style="93" customWidth="1"/>
    <col min="4" max="4" width="7.5703125" style="94" customWidth="1"/>
    <col min="5" max="5" width="8.7109375" style="93" bestFit="1" customWidth="1"/>
    <col min="6" max="6" width="7.5703125" style="93" customWidth="1"/>
    <col min="7" max="9" width="10.42578125" style="93" customWidth="1"/>
    <col min="10" max="10" width="11" style="93" customWidth="1"/>
    <col min="11" max="11" width="16.7109375" style="93" customWidth="1"/>
    <col min="12" max="12" width="3" style="93" customWidth="1"/>
    <col min="13" max="13" width="13" style="95" bestFit="1" customWidth="1"/>
    <col min="14" max="14" width="8.7109375" style="93" customWidth="1"/>
    <col min="15" max="256" width="6.42578125" style="93"/>
    <col min="257" max="258" width="7.5703125" style="93" customWidth="1"/>
    <col min="259" max="259" width="3" style="93" customWidth="1"/>
    <col min="260" max="260" width="7.5703125" style="93" customWidth="1"/>
    <col min="261" max="261" width="8.7109375" style="93" bestFit="1" customWidth="1"/>
    <col min="262" max="262" width="7.5703125" style="93" customWidth="1"/>
    <col min="263" max="265" width="10.42578125" style="93" customWidth="1"/>
    <col min="266" max="266" width="11" style="93" customWidth="1"/>
    <col min="267" max="267" width="16.7109375" style="93" customWidth="1"/>
    <col min="268" max="268" width="3" style="93" customWidth="1"/>
    <col min="269" max="269" width="13" style="93" bestFit="1" customWidth="1"/>
    <col min="270" max="270" width="8.7109375" style="93" customWidth="1"/>
    <col min="271" max="512" width="6.42578125" style="93"/>
    <col min="513" max="514" width="7.5703125" style="93" customWidth="1"/>
    <col min="515" max="515" width="3" style="93" customWidth="1"/>
    <col min="516" max="516" width="7.5703125" style="93" customWidth="1"/>
    <col min="517" max="517" width="8.7109375" style="93" bestFit="1" customWidth="1"/>
    <col min="518" max="518" width="7.5703125" style="93" customWidth="1"/>
    <col min="519" max="521" width="10.42578125" style="93" customWidth="1"/>
    <col min="522" max="522" width="11" style="93" customWidth="1"/>
    <col min="523" max="523" width="16.7109375" style="93" customWidth="1"/>
    <col min="524" max="524" width="3" style="93" customWidth="1"/>
    <col min="525" max="525" width="13" style="93" bestFit="1" customWidth="1"/>
    <col min="526" max="526" width="8.7109375" style="93" customWidth="1"/>
    <col min="527" max="768" width="6.42578125" style="93"/>
    <col min="769" max="770" width="7.5703125" style="93" customWidth="1"/>
    <col min="771" max="771" width="3" style="93" customWidth="1"/>
    <col min="772" max="772" width="7.5703125" style="93" customWidth="1"/>
    <col min="773" max="773" width="8.7109375" style="93" bestFit="1" customWidth="1"/>
    <col min="774" max="774" width="7.5703125" style="93" customWidth="1"/>
    <col min="775" max="777" width="10.42578125" style="93" customWidth="1"/>
    <col min="778" max="778" width="11" style="93" customWidth="1"/>
    <col min="779" max="779" width="16.7109375" style="93" customWidth="1"/>
    <col min="780" max="780" width="3" style="93" customWidth="1"/>
    <col min="781" max="781" width="13" style="93" bestFit="1" customWidth="1"/>
    <col min="782" max="782" width="8.7109375" style="93" customWidth="1"/>
    <col min="783" max="1024" width="6.42578125" style="93"/>
    <col min="1025" max="1026" width="7.5703125" style="93" customWidth="1"/>
    <col min="1027" max="1027" width="3" style="93" customWidth="1"/>
    <col min="1028" max="1028" width="7.5703125" style="93" customWidth="1"/>
    <col min="1029" max="1029" width="8.7109375" style="93" bestFit="1" customWidth="1"/>
    <col min="1030" max="1030" width="7.5703125" style="93" customWidth="1"/>
    <col min="1031" max="1033" width="10.42578125" style="93" customWidth="1"/>
    <col min="1034" max="1034" width="11" style="93" customWidth="1"/>
    <col min="1035" max="1035" width="16.7109375" style="93" customWidth="1"/>
    <col min="1036" max="1036" width="3" style="93" customWidth="1"/>
    <col min="1037" max="1037" width="13" style="93" bestFit="1" customWidth="1"/>
    <col min="1038" max="1038" width="8.7109375" style="93" customWidth="1"/>
    <col min="1039" max="1280" width="6.42578125" style="93"/>
    <col min="1281" max="1282" width="7.5703125" style="93" customWidth="1"/>
    <col min="1283" max="1283" width="3" style="93" customWidth="1"/>
    <col min="1284" max="1284" width="7.5703125" style="93" customWidth="1"/>
    <col min="1285" max="1285" width="8.7109375" style="93" bestFit="1" customWidth="1"/>
    <col min="1286" max="1286" width="7.5703125" style="93" customWidth="1"/>
    <col min="1287" max="1289" width="10.42578125" style="93" customWidth="1"/>
    <col min="1290" max="1290" width="11" style="93" customWidth="1"/>
    <col min="1291" max="1291" width="16.7109375" style="93" customWidth="1"/>
    <col min="1292" max="1292" width="3" style="93" customWidth="1"/>
    <col min="1293" max="1293" width="13" style="93" bestFit="1" customWidth="1"/>
    <col min="1294" max="1294" width="8.7109375" style="93" customWidth="1"/>
    <col min="1295" max="1536" width="6.42578125" style="93"/>
    <col min="1537" max="1538" width="7.5703125" style="93" customWidth="1"/>
    <col min="1539" max="1539" width="3" style="93" customWidth="1"/>
    <col min="1540" max="1540" width="7.5703125" style="93" customWidth="1"/>
    <col min="1541" max="1541" width="8.7109375" style="93" bestFit="1" customWidth="1"/>
    <col min="1542" max="1542" width="7.5703125" style="93" customWidth="1"/>
    <col min="1543" max="1545" width="10.42578125" style="93" customWidth="1"/>
    <col min="1546" max="1546" width="11" style="93" customWidth="1"/>
    <col min="1547" max="1547" width="16.7109375" style="93" customWidth="1"/>
    <col min="1548" max="1548" width="3" style="93" customWidth="1"/>
    <col min="1549" max="1549" width="13" style="93" bestFit="1" customWidth="1"/>
    <col min="1550" max="1550" width="8.7109375" style="93" customWidth="1"/>
    <col min="1551" max="1792" width="6.42578125" style="93"/>
    <col min="1793" max="1794" width="7.5703125" style="93" customWidth="1"/>
    <col min="1795" max="1795" width="3" style="93" customWidth="1"/>
    <col min="1796" max="1796" width="7.5703125" style="93" customWidth="1"/>
    <col min="1797" max="1797" width="8.7109375" style="93" bestFit="1" customWidth="1"/>
    <col min="1798" max="1798" width="7.5703125" style="93" customWidth="1"/>
    <col min="1799" max="1801" width="10.42578125" style="93" customWidth="1"/>
    <col min="1802" max="1802" width="11" style="93" customWidth="1"/>
    <col min="1803" max="1803" width="16.7109375" style="93" customWidth="1"/>
    <col min="1804" max="1804" width="3" style="93" customWidth="1"/>
    <col min="1805" max="1805" width="13" style="93" bestFit="1" customWidth="1"/>
    <col min="1806" max="1806" width="8.7109375" style="93" customWidth="1"/>
    <col min="1807" max="2048" width="6.42578125" style="93"/>
    <col min="2049" max="2050" width="7.5703125" style="93" customWidth="1"/>
    <col min="2051" max="2051" width="3" style="93" customWidth="1"/>
    <col min="2052" max="2052" width="7.5703125" style="93" customWidth="1"/>
    <col min="2053" max="2053" width="8.7109375" style="93" bestFit="1" customWidth="1"/>
    <col min="2054" max="2054" width="7.5703125" style="93" customWidth="1"/>
    <col min="2055" max="2057" width="10.42578125" style="93" customWidth="1"/>
    <col min="2058" max="2058" width="11" style="93" customWidth="1"/>
    <col min="2059" max="2059" width="16.7109375" style="93" customWidth="1"/>
    <col min="2060" max="2060" width="3" style="93" customWidth="1"/>
    <col min="2061" max="2061" width="13" style="93" bestFit="1" customWidth="1"/>
    <col min="2062" max="2062" width="8.7109375" style="93" customWidth="1"/>
    <col min="2063" max="2304" width="6.42578125" style="93"/>
    <col min="2305" max="2306" width="7.5703125" style="93" customWidth="1"/>
    <col min="2307" max="2307" width="3" style="93" customWidth="1"/>
    <col min="2308" max="2308" width="7.5703125" style="93" customWidth="1"/>
    <col min="2309" max="2309" width="8.7109375" style="93" bestFit="1" customWidth="1"/>
    <col min="2310" max="2310" width="7.5703125" style="93" customWidth="1"/>
    <col min="2311" max="2313" width="10.42578125" style="93" customWidth="1"/>
    <col min="2314" max="2314" width="11" style="93" customWidth="1"/>
    <col min="2315" max="2315" width="16.7109375" style="93" customWidth="1"/>
    <col min="2316" max="2316" width="3" style="93" customWidth="1"/>
    <col min="2317" max="2317" width="13" style="93" bestFit="1" customWidth="1"/>
    <col min="2318" max="2318" width="8.7109375" style="93" customWidth="1"/>
    <col min="2319" max="2560" width="6.42578125" style="93"/>
    <col min="2561" max="2562" width="7.5703125" style="93" customWidth="1"/>
    <col min="2563" max="2563" width="3" style="93" customWidth="1"/>
    <col min="2564" max="2564" width="7.5703125" style="93" customWidth="1"/>
    <col min="2565" max="2565" width="8.7109375" style="93" bestFit="1" customWidth="1"/>
    <col min="2566" max="2566" width="7.5703125" style="93" customWidth="1"/>
    <col min="2567" max="2569" width="10.42578125" style="93" customWidth="1"/>
    <col min="2570" max="2570" width="11" style="93" customWidth="1"/>
    <col min="2571" max="2571" width="16.7109375" style="93" customWidth="1"/>
    <col min="2572" max="2572" width="3" style="93" customWidth="1"/>
    <col min="2573" max="2573" width="13" style="93" bestFit="1" customWidth="1"/>
    <col min="2574" max="2574" width="8.7109375" style="93" customWidth="1"/>
    <col min="2575" max="2816" width="6.42578125" style="93"/>
    <col min="2817" max="2818" width="7.5703125" style="93" customWidth="1"/>
    <col min="2819" max="2819" width="3" style="93" customWidth="1"/>
    <col min="2820" max="2820" width="7.5703125" style="93" customWidth="1"/>
    <col min="2821" max="2821" width="8.7109375" style="93" bestFit="1" customWidth="1"/>
    <col min="2822" max="2822" width="7.5703125" style="93" customWidth="1"/>
    <col min="2823" max="2825" width="10.42578125" style="93" customWidth="1"/>
    <col min="2826" max="2826" width="11" style="93" customWidth="1"/>
    <col min="2827" max="2827" width="16.7109375" style="93" customWidth="1"/>
    <col min="2828" max="2828" width="3" style="93" customWidth="1"/>
    <col min="2829" max="2829" width="13" style="93" bestFit="1" customWidth="1"/>
    <col min="2830" max="2830" width="8.7109375" style="93" customWidth="1"/>
    <col min="2831" max="3072" width="6.42578125" style="93"/>
    <col min="3073" max="3074" width="7.5703125" style="93" customWidth="1"/>
    <col min="3075" max="3075" width="3" style="93" customWidth="1"/>
    <col min="3076" max="3076" width="7.5703125" style="93" customWidth="1"/>
    <col min="3077" max="3077" width="8.7109375" style="93" bestFit="1" customWidth="1"/>
    <col min="3078" max="3078" width="7.5703125" style="93" customWidth="1"/>
    <col min="3079" max="3081" width="10.42578125" style="93" customWidth="1"/>
    <col min="3082" max="3082" width="11" style="93" customWidth="1"/>
    <col min="3083" max="3083" width="16.7109375" style="93" customWidth="1"/>
    <col min="3084" max="3084" width="3" style="93" customWidth="1"/>
    <col min="3085" max="3085" width="13" style="93" bestFit="1" customWidth="1"/>
    <col min="3086" max="3086" width="8.7109375" style="93" customWidth="1"/>
    <col min="3087" max="3328" width="6.42578125" style="93"/>
    <col min="3329" max="3330" width="7.5703125" style="93" customWidth="1"/>
    <col min="3331" max="3331" width="3" style="93" customWidth="1"/>
    <col min="3332" max="3332" width="7.5703125" style="93" customWidth="1"/>
    <col min="3333" max="3333" width="8.7109375" style="93" bestFit="1" customWidth="1"/>
    <col min="3334" max="3334" width="7.5703125" style="93" customWidth="1"/>
    <col min="3335" max="3337" width="10.42578125" style="93" customWidth="1"/>
    <col min="3338" max="3338" width="11" style="93" customWidth="1"/>
    <col min="3339" max="3339" width="16.7109375" style="93" customWidth="1"/>
    <col min="3340" max="3340" width="3" style="93" customWidth="1"/>
    <col min="3341" max="3341" width="13" style="93" bestFit="1" customWidth="1"/>
    <col min="3342" max="3342" width="8.7109375" style="93" customWidth="1"/>
    <col min="3343" max="3584" width="6.42578125" style="93"/>
    <col min="3585" max="3586" width="7.5703125" style="93" customWidth="1"/>
    <col min="3587" max="3587" width="3" style="93" customWidth="1"/>
    <col min="3588" max="3588" width="7.5703125" style="93" customWidth="1"/>
    <col min="3589" max="3589" width="8.7109375" style="93" bestFit="1" customWidth="1"/>
    <col min="3590" max="3590" width="7.5703125" style="93" customWidth="1"/>
    <col min="3591" max="3593" width="10.42578125" style="93" customWidth="1"/>
    <col min="3594" max="3594" width="11" style="93" customWidth="1"/>
    <col min="3595" max="3595" width="16.7109375" style="93" customWidth="1"/>
    <col min="3596" max="3596" width="3" style="93" customWidth="1"/>
    <col min="3597" max="3597" width="13" style="93" bestFit="1" customWidth="1"/>
    <col min="3598" max="3598" width="8.7109375" style="93" customWidth="1"/>
    <col min="3599" max="3840" width="6.42578125" style="93"/>
    <col min="3841" max="3842" width="7.5703125" style="93" customWidth="1"/>
    <col min="3843" max="3843" width="3" style="93" customWidth="1"/>
    <col min="3844" max="3844" width="7.5703125" style="93" customWidth="1"/>
    <col min="3845" max="3845" width="8.7109375" style="93" bestFit="1" customWidth="1"/>
    <col min="3846" max="3846" width="7.5703125" style="93" customWidth="1"/>
    <col min="3847" max="3849" width="10.42578125" style="93" customWidth="1"/>
    <col min="3850" max="3850" width="11" style="93" customWidth="1"/>
    <col min="3851" max="3851" width="16.7109375" style="93" customWidth="1"/>
    <col min="3852" max="3852" width="3" style="93" customWidth="1"/>
    <col min="3853" max="3853" width="13" style="93" bestFit="1" customWidth="1"/>
    <col min="3854" max="3854" width="8.7109375" style="93" customWidth="1"/>
    <col min="3855" max="4096" width="6.42578125" style="93"/>
    <col min="4097" max="4098" width="7.5703125" style="93" customWidth="1"/>
    <col min="4099" max="4099" width="3" style="93" customWidth="1"/>
    <col min="4100" max="4100" width="7.5703125" style="93" customWidth="1"/>
    <col min="4101" max="4101" width="8.7109375" style="93" bestFit="1" customWidth="1"/>
    <col min="4102" max="4102" width="7.5703125" style="93" customWidth="1"/>
    <col min="4103" max="4105" width="10.42578125" style="93" customWidth="1"/>
    <col min="4106" max="4106" width="11" style="93" customWidth="1"/>
    <col min="4107" max="4107" width="16.7109375" style="93" customWidth="1"/>
    <col min="4108" max="4108" width="3" style="93" customWidth="1"/>
    <col min="4109" max="4109" width="13" style="93" bestFit="1" customWidth="1"/>
    <col min="4110" max="4110" width="8.7109375" style="93" customWidth="1"/>
    <col min="4111" max="4352" width="6.42578125" style="93"/>
    <col min="4353" max="4354" width="7.5703125" style="93" customWidth="1"/>
    <col min="4355" max="4355" width="3" style="93" customWidth="1"/>
    <col min="4356" max="4356" width="7.5703125" style="93" customWidth="1"/>
    <col min="4357" max="4357" width="8.7109375" style="93" bestFit="1" customWidth="1"/>
    <col min="4358" max="4358" width="7.5703125" style="93" customWidth="1"/>
    <col min="4359" max="4361" width="10.42578125" style="93" customWidth="1"/>
    <col min="4362" max="4362" width="11" style="93" customWidth="1"/>
    <col min="4363" max="4363" width="16.7109375" style="93" customWidth="1"/>
    <col min="4364" max="4364" width="3" style="93" customWidth="1"/>
    <col min="4365" max="4365" width="13" style="93" bestFit="1" customWidth="1"/>
    <col min="4366" max="4366" width="8.7109375" style="93" customWidth="1"/>
    <col min="4367" max="4608" width="6.42578125" style="93"/>
    <col min="4609" max="4610" width="7.5703125" style="93" customWidth="1"/>
    <col min="4611" max="4611" width="3" style="93" customWidth="1"/>
    <col min="4612" max="4612" width="7.5703125" style="93" customWidth="1"/>
    <col min="4613" max="4613" width="8.7109375" style="93" bestFit="1" customWidth="1"/>
    <col min="4614" max="4614" width="7.5703125" style="93" customWidth="1"/>
    <col min="4615" max="4617" width="10.42578125" style="93" customWidth="1"/>
    <col min="4618" max="4618" width="11" style="93" customWidth="1"/>
    <col min="4619" max="4619" width="16.7109375" style="93" customWidth="1"/>
    <col min="4620" max="4620" width="3" style="93" customWidth="1"/>
    <col min="4621" max="4621" width="13" style="93" bestFit="1" customWidth="1"/>
    <col min="4622" max="4622" width="8.7109375" style="93" customWidth="1"/>
    <col min="4623" max="4864" width="6.42578125" style="93"/>
    <col min="4865" max="4866" width="7.5703125" style="93" customWidth="1"/>
    <col min="4867" max="4867" width="3" style="93" customWidth="1"/>
    <col min="4868" max="4868" width="7.5703125" style="93" customWidth="1"/>
    <col min="4869" max="4869" width="8.7109375" style="93" bestFit="1" customWidth="1"/>
    <col min="4870" max="4870" width="7.5703125" style="93" customWidth="1"/>
    <col min="4871" max="4873" width="10.42578125" style="93" customWidth="1"/>
    <col min="4874" max="4874" width="11" style="93" customWidth="1"/>
    <col min="4875" max="4875" width="16.7109375" style="93" customWidth="1"/>
    <col min="4876" max="4876" width="3" style="93" customWidth="1"/>
    <col min="4877" max="4877" width="13" style="93" bestFit="1" customWidth="1"/>
    <col min="4878" max="4878" width="8.7109375" style="93" customWidth="1"/>
    <col min="4879" max="5120" width="6.42578125" style="93"/>
    <col min="5121" max="5122" width="7.5703125" style="93" customWidth="1"/>
    <col min="5123" max="5123" width="3" style="93" customWidth="1"/>
    <col min="5124" max="5124" width="7.5703125" style="93" customWidth="1"/>
    <col min="5125" max="5125" width="8.7109375" style="93" bestFit="1" customWidth="1"/>
    <col min="5126" max="5126" width="7.5703125" style="93" customWidth="1"/>
    <col min="5127" max="5129" width="10.42578125" style="93" customWidth="1"/>
    <col min="5130" max="5130" width="11" style="93" customWidth="1"/>
    <col min="5131" max="5131" width="16.7109375" style="93" customWidth="1"/>
    <col min="5132" max="5132" width="3" style="93" customWidth="1"/>
    <col min="5133" max="5133" width="13" style="93" bestFit="1" customWidth="1"/>
    <col min="5134" max="5134" width="8.7109375" style="93" customWidth="1"/>
    <col min="5135" max="5376" width="6.42578125" style="93"/>
    <col min="5377" max="5378" width="7.5703125" style="93" customWidth="1"/>
    <col min="5379" max="5379" width="3" style="93" customWidth="1"/>
    <col min="5380" max="5380" width="7.5703125" style="93" customWidth="1"/>
    <col min="5381" max="5381" width="8.7109375" style="93" bestFit="1" customWidth="1"/>
    <col min="5382" max="5382" width="7.5703125" style="93" customWidth="1"/>
    <col min="5383" max="5385" width="10.42578125" style="93" customWidth="1"/>
    <col min="5386" max="5386" width="11" style="93" customWidth="1"/>
    <col min="5387" max="5387" width="16.7109375" style="93" customWidth="1"/>
    <col min="5388" max="5388" width="3" style="93" customWidth="1"/>
    <col min="5389" max="5389" width="13" style="93" bestFit="1" customWidth="1"/>
    <col min="5390" max="5390" width="8.7109375" style="93" customWidth="1"/>
    <col min="5391" max="5632" width="6.42578125" style="93"/>
    <col min="5633" max="5634" width="7.5703125" style="93" customWidth="1"/>
    <col min="5635" max="5635" width="3" style="93" customWidth="1"/>
    <col min="5636" max="5636" width="7.5703125" style="93" customWidth="1"/>
    <col min="5637" max="5637" width="8.7109375" style="93" bestFit="1" customWidth="1"/>
    <col min="5638" max="5638" width="7.5703125" style="93" customWidth="1"/>
    <col min="5639" max="5641" width="10.42578125" style="93" customWidth="1"/>
    <col min="5642" max="5642" width="11" style="93" customWidth="1"/>
    <col min="5643" max="5643" width="16.7109375" style="93" customWidth="1"/>
    <col min="5644" max="5644" width="3" style="93" customWidth="1"/>
    <col min="5645" max="5645" width="13" style="93" bestFit="1" customWidth="1"/>
    <col min="5646" max="5646" width="8.7109375" style="93" customWidth="1"/>
    <col min="5647" max="5888" width="6.42578125" style="93"/>
    <col min="5889" max="5890" width="7.5703125" style="93" customWidth="1"/>
    <col min="5891" max="5891" width="3" style="93" customWidth="1"/>
    <col min="5892" max="5892" width="7.5703125" style="93" customWidth="1"/>
    <col min="5893" max="5893" width="8.7109375" style="93" bestFit="1" customWidth="1"/>
    <col min="5894" max="5894" width="7.5703125" style="93" customWidth="1"/>
    <col min="5895" max="5897" width="10.42578125" style="93" customWidth="1"/>
    <col min="5898" max="5898" width="11" style="93" customWidth="1"/>
    <col min="5899" max="5899" width="16.7109375" style="93" customWidth="1"/>
    <col min="5900" max="5900" width="3" style="93" customWidth="1"/>
    <col min="5901" max="5901" width="13" style="93" bestFit="1" customWidth="1"/>
    <col min="5902" max="5902" width="8.7109375" style="93" customWidth="1"/>
    <col min="5903" max="6144" width="6.42578125" style="93"/>
    <col min="6145" max="6146" width="7.5703125" style="93" customWidth="1"/>
    <col min="6147" max="6147" width="3" style="93" customWidth="1"/>
    <col min="6148" max="6148" width="7.5703125" style="93" customWidth="1"/>
    <col min="6149" max="6149" width="8.7109375" style="93" bestFit="1" customWidth="1"/>
    <col min="6150" max="6150" width="7.5703125" style="93" customWidth="1"/>
    <col min="6151" max="6153" width="10.42578125" style="93" customWidth="1"/>
    <col min="6154" max="6154" width="11" style="93" customWidth="1"/>
    <col min="6155" max="6155" width="16.7109375" style="93" customWidth="1"/>
    <col min="6156" max="6156" width="3" style="93" customWidth="1"/>
    <col min="6157" max="6157" width="13" style="93" bestFit="1" customWidth="1"/>
    <col min="6158" max="6158" width="8.7109375" style="93" customWidth="1"/>
    <col min="6159" max="6400" width="6.42578125" style="93"/>
    <col min="6401" max="6402" width="7.5703125" style="93" customWidth="1"/>
    <col min="6403" max="6403" width="3" style="93" customWidth="1"/>
    <col min="6404" max="6404" width="7.5703125" style="93" customWidth="1"/>
    <col min="6405" max="6405" width="8.7109375" style="93" bestFit="1" customWidth="1"/>
    <col min="6406" max="6406" width="7.5703125" style="93" customWidth="1"/>
    <col min="6407" max="6409" width="10.42578125" style="93" customWidth="1"/>
    <col min="6410" max="6410" width="11" style="93" customWidth="1"/>
    <col min="6411" max="6411" width="16.7109375" style="93" customWidth="1"/>
    <col min="6412" max="6412" width="3" style="93" customWidth="1"/>
    <col min="6413" max="6413" width="13" style="93" bestFit="1" customWidth="1"/>
    <col min="6414" max="6414" width="8.7109375" style="93" customWidth="1"/>
    <col min="6415" max="6656" width="6.42578125" style="93"/>
    <col min="6657" max="6658" width="7.5703125" style="93" customWidth="1"/>
    <col min="6659" max="6659" width="3" style="93" customWidth="1"/>
    <col min="6660" max="6660" width="7.5703125" style="93" customWidth="1"/>
    <col min="6661" max="6661" width="8.7109375" style="93" bestFit="1" customWidth="1"/>
    <col min="6662" max="6662" width="7.5703125" style="93" customWidth="1"/>
    <col min="6663" max="6665" width="10.42578125" style="93" customWidth="1"/>
    <col min="6666" max="6666" width="11" style="93" customWidth="1"/>
    <col min="6667" max="6667" width="16.7109375" style="93" customWidth="1"/>
    <col min="6668" max="6668" width="3" style="93" customWidth="1"/>
    <col min="6669" max="6669" width="13" style="93" bestFit="1" customWidth="1"/>
    <col min="6670" max="6670" width="8.7109375" style="93" customWidth="1"/>
    <col min="6671" max="6912" width="6.42578125" style="93"/>
    <col min="6913" max="6914" width="7.5703125" style="93" customWidth="1"/>
    <col min="6915" max="6915" width="3" style="93" customWidth="1"/>
    <col min="6916" max="6916" width="7.5703125" style="93" customWidth="1"/>
    <col min="6917" max="6917" width="8.7109375" style="93" bestFit="1" customWidth="1"/>
    <col min="6918" max="6918" width="7.5703125" style="93" customWidth="1"/>
    <col min="6919" max="6921" width="10.42578125" style="93" customWidth="1"/>
    <col min="6922" max="6922" width="11" style="93" customWidth="1"/>
    <col min="6923" max="6923" width="16.7109375" style="93" customWidth="1"/>
    <col min="6924" max="6924" width="3" style="93" customWidth="1"/>
    <col min="6925" max="6925" width="13" style="93" bestFit="1" customWidth="1"/>
    <col min="6926" max="6926" width="8.7109375" style="93" customWidth="1"/>
    <col min="6927" max="7168" width="6.42578125" style="93"/>
    <col min="7169" max="7170" width="7.5703125" style="93" customWidth="1"/>
    <col min="7171" max="7171" width="3" style="93" customWidth="1"/>
    <col min="7172" max="7172" width="7.5703125" style="93" customWidth="1"/>
    <col min="7173" max="7173" width="8.7109375" style="93" bestFit="1" customWidth="1"/>
    <col min="7174" max="7174" width="7.5703125" style="93" customWidth="1"/>
    <col min="7175" max="7177" width="10.42578125" style="93" customWidth="1"/>
    <col min="7178" max="7178" width="11" style="93" customWidth="1"/>
    <col min="7179" max="7179" width="16.7109375" style="93" customWidth="1"/>
    <col min="7180" max="7180" width="3" style="93" customWidth="1"/>
    <col min="7181" max="7181" width="13" style="93" bestFit="1" customWidth="1"/>
    <col min="7182" max="7182" width="8.7109375" style="93" customWidth="1"/>
    <col min="7183" max="7424" width="6.42578125" style="93"/>
    <col min="7425" max="7426" width="7.5703125" style="93" customWidth="1"/>
    <col min="7427" max="7427" width="3" style="93" customWidth="1"/>
    <col min="7428" max="7428" width="7.5703125" style="93" customWidth="1"/>
    <col min="7429" max="7429" width="8.7109375" style="93" bestFit="1" customWidth="1"/>
    <col min="7430" max="7430" width="7.5703125" style="93" customWidth="1"/>
    <col min="7431" max="7433" width="10.42578125" style="93" customWidth="1"/>
    <col min="7434" max="7434" width="11" style="93" customWidth="1"/>
    <col min="7435" max="7435" width="16.7109375" style="93" customWidth="1"/>
    <col min="7436" max="7436" width="3" style="93" customWidth="1"/>
    <col min="7437" max="7437" width="13" style="93" bestFit="1" customWidth="1"/>
    <col min="7438" max="7438" width="8.7109375" style="93" customWidth="1"/>
    <col min="7439" max="7680" width="6.42578125" style="93"/>
    <col min="7681" max="7682" width="7.5703125" style="93" customWidth="1"/>
    <col min="7683" max="7683" width="3" style="93" customWidth="1"/>
    <col min="7684" max="7684" width="7.5703125" style="93" customWidth="1"/>
    <col min="7685" max="7685" width="8.7109375" style="93" bestFit="1" customWidth="1"/>
    <col min="7686" max="7686" width="7.5703125" style="93" customWidth="1"/>
    <col min="7687" max="7689" width="10.42578125" style="93" customWidth="1"/>
    <col min="7690" max="7690" width="11" style="93" customWidth="1"/>
    <col min="7691" max="7691" width="16.7109375" style="93" customWidth="1"/>
    <col min="7692" max="7692" width="3" style="93" customWidth="1"/>
    <col min="7693" max="7693" width="13" style="93" bestFit="1" customWidth="1"/>
    <col min="7694" max="7694" width="8.7109375" style="93" customWidth="1"/>
    <col min="7695" max="7936" width="6.42578125" style="93"/>
    <col min="7937" max="7938" width="7.5703125" style="93" customWidth="1"/>
    <col min="7939" max="7939" width="3" style="93" customWidth="1"/>
    <col min="7940" max="7940" width="7.5703125" style="93" customWidth="1"/>
    <col min="7941" max="7941" width="8.7109375" style="93" bestFit="1" customWidth="1"/>
    <col min="7942" max="7942" width="7.5703125" style="93" customWidth="1"/>
    <col min="7943" max="7945" width="10.42578125" style="93" customWidth="1"/>
    <col min="7946" max="7946" width="11" style="93" customWidth="1"/>
    <col min="7947" max="7947" width="16.7109375" style="93" customWidth="1"/>
    <col min="7948" max="7948" width="3" style="93" customWidth="1"/>
    <col min="7949" max="7949" width="13" style="93" bestFit="1" customWidth="1"/>
    <col min="7950" max="7950" width="8.7109375" style="93" customWidth="1"/>
    <col min="7951" max="8192" width="6.42578125" style="93"/>
    <col min="8193" max="8194" width="7.5703125" style="93" customWidth="1"/>
    <col min="8195" max="8195" width="3" style="93" customWidth="1"/>
    <col min="8196" max="8196" width="7.5703125" style="93" customWidth="1"/>
    <col min="8197" max="8197" width="8.7109375" style="93" bestFit="1" customWidth="1"/>
    <col min="8198" max="8198" width="7.5703125" style="93" customWidth="1"/>
    <col min="8199" max="8201" width="10.42578125" style="93" customWidth="1"/>
    <col min="8202" max="8202" width="11" style="93" customWidth="1"/>
    <col min="8203" max="8203" width="16.7109375" style="93" customWidth="1"/>
    <col min="8204" max="8204" width="3" style="93" customWidth="1"/>
    <col min="8205" max="8205" width="13" style="93" bestFit="1" customWidth="1"/>
    <col min="8206" max="8206" width="8.7109375" style="93" customWidth="1"/>
    <col min="8207" max="8448" width="6.42578125" style="93"/>
    <col min="8449" max="8450" width="7.5703125" style="93" customWidth="1"/>
    <col min="8451" max="8451" width="3" style="93" customWidth="1"/>
    <col min="8452" max="8452" width="7.5703125" style="93" customWidth="1"/>
    <col min="8453" max="8453" width="8.7109375" style="93" bestFit="1" customWidth="1"/>
    <col min="8454" max="8454" width="7.5703125" style="93" customWidth="1"/>
    <col min="8455" max="8457" width="10.42578125" style="93" customWidth="1"/>
    <col min="8458" max="8458" width="11" style="93" customWidth="1"/>
    <col min="8459" max="8459" width="16.7109375" style="93" customWidth="1"/>
    <col min="8460" max="8460" width="3" style="93" customWidth="1"/>
    <col min="8461" max="8461" width="13" style="93" bestFit="1" customWidth="1"/>
    <col min="8462" max="8462" width="8.7109375" style="93" customWidth="1"/>
    <col min="8463" max="8704" width="6.42578125" style="93"/>
    <col min="8705" max="8706" width="7.5703125" style="93" customWidth="1"/>
    <col min="8707" max="8707" width="3" style="93" customWidth="1"/>
    <col min="8708" max="8708" width="7.5703125" style="93" customWidth="1"/>
    <col min="8709" max="8709" width="8.7109375" style="93" bestFit="1" customWidth="1"/>
    <col min="8710" max="8710" width="7.5703125" style="93" customWidth="1"/>
    <col min="8711" max="8713" width="10.42578125" style="93" customWidth="1"/>
    <col min="8714" max="8714" width="11" style="93" customWidth="1"/>
    <col min="8715" max="8715" width="16.7109375" style="93" customWidth="1"/>
    <col min="8716" max="8716" width="3" style="93" customWidth="1"/>
    <col min="8717" max="8717" width="13" style="93" bestFit="1" customWidth="1"/>
    <col min="8718" max="8718" width="8.7109375" style="93" customWidth="1"/>
    <col min="8719" max="8960" width="6.42578125" style="93"/>
    <col min="8961" max="8962" width="7.5703125" style="93" customWidth="1"/>
    <col min="8963" max="8963" width="3" style="93" customWidth="1"/>
    <col min="8964" max="8964" width="7.5703125" style="93" customWidth="1"/>
    <col min="8965" max="8965" width="8.7109375" style="93" bestFit="1" customWidth="1"/>
    <col min="8966" max="8966" width="7.5703125" style="93" customWidth="1"/>
    <col min="8967" max="8969" width="10.42578125" style="93" customWidth="1"/>
    <col min="8970" max="8970" width="11" style="93" customWidth="1"/>
    <col min="8971" max="8971" width="16.7109375" style="93" customWidth="1"/>
    <col min="8972" max="8972" width="3" style="93" customWidth="1"/>
    <col min="8973" max="8973" width="13" style="93" bestFit="1" customWidth="1"/>
    <col min="8974" max="8974" width="8.7109375" style="93" customWidth="1"/>
    <col min="8975" max="9216" width="6.42578125" style="93"/>
    <col min="9217" max="9218" width="7.5703125" style="93" customWidth="1"/>
    <col min="9219" max="9219" width="3" style="93" customWidth="1"/>
    <col min="9220" max="9220" width="7.5703125" style="93" customWidth="1"/>
    <col min="9221" max="9221" width="8.7109375" style="93" bestFit="1" customWidth="1"/>
    <col min="9222" max="9222" width="7.5703125" style="93" customWidth="1"/>
    <col min="9223" max="9225" width="10.42578125" style="93" customWidth="1"/>
    <col min="9226" max="9226" width="11" style="93" customWidth="1"/>
    <col min="9227" max="9227" width="16.7109375" style="93" customWidth="1"/>
    <col min="9228" max="9228" width="3" style="93" customWidth="1"/>
    <col min="9229" max="9229" width="13" style="93" bestFit="1" customWidth="1"/>
    <col min="9230" max="9230" width="8.7109375" style="93" customWidth="1"/>
    <col min="9231" max="9472" width="6.42578125" style="93"/>
    <col min="9473" max="9474" width="7.5703125" style="93" customWidth="1"/>
    <col min="9475" max="9475" width="3" style="93" customWidth="1"/>
    <col min="9476" max="9476" width="7.5703125" style="93" customWidth="1"/>
    <col min="9477" max="9477" width="8.7109375" style="93" bestFit="1" customWidth="1"/>
    <col min="9478" max="9478" width="7.5703125" style="93" customWidth="1"/>
    <col min="9479" max="9481" width="10.42578125" style="93" customWidth="1"/>
    <col min="9482" max="9482" width="11" style="93" customWidth="1"/>
    <col min="9483" max="9483" width="16.7109375" style="93" customWidth="1"/>
    <col min="9484" max="9484" width="3" style="93" customWidth="1"/>
    <col min="9485" max="9485" width="13" style="93" bestFit="1" customWidth="1"/>
    <col min="9486" max="9486" width="8.7109375" style="93" customWidth="1"/>
    <col min="9487" max="9728" width="6.42578125" style="93"/>
    <col min="9729" max="9730" width="7.5703125" style="93" customWidth="1"/>
    <col min="9731" max="9731" width="3" style="93" customWidth="1"/>
    <col min="9732" max="9732" width="7.5703125" style="93" customWidth="1"/>
    <col min="9733" max="9733" width="8.7109375" style="93" bestFit="1" customWidth="1"/>
    <col min="9734" max="9734" width="7.5703125" style="93" customWidth="1"/>
    <col min="9735" max="9737" width="10.42578125" style="93" customWidth="1"/>
    <col min="9738" max="9738" width="11" style="93" customWidth="1"/>
    <col min="9739" max="9739" width="16.7109375" style="93" customWidth="1"/>
    <col min="9740" max="9740" width="3" style="93" customWidth="1"/>
    <col min="9741" max="9741" width="13" style="93" bestFit="1" customWidth="1"/>
    <col min="9742" max="9742" width="8.7109375" style="93" customWidth="1"/>
    <col min="9743" max="9984" width="6.42578125" style="93"/>
    <col min="9985" max="9986" width="7.5703125" style="93" customWidth="1"/>
    <col min="9987" max="9987" width="3" style="93" customWidth="1"/>
    <col min="9988" max="9988" width="7.5703125" style="93" customWidth="1"/>
    <col min="9989" max="9989" width="8.7109375" style="93" bestFit="1" customWidth="1"/>
    <col min="9990" max="9990" width="7.5703125" style="93" customWidth="1"/>
    <col min="9991" max="9993" width="10.42578125" style="93" customWidth="1"/>
    <col min="9994" max="9994" width="11" style="93" customWidth="1"/>
    <col min="9995" max="9995" width="16.7109375" style="93" customWidth="1"/>
    <col min="9996" max="9996" width="3" style="93" customWidth="1"/>
    <col min="9997" max="9997" width="13" style="93" bestFit="1" customWidth="1"/>
    <col min="9998" max="9998" width="8.7109375" style="93" customWidth="1"/>
    <col min="9999" max="10240" width="6.42578125" style="93"/>
    <col min="10241" max="10242" width="7.5703125" style="93" customWidth="1"/>
    <col min="10243" max="10243" width="3" style="93" customWidth="1"/>
    <col min="10244" max="10244" width="7.5703125" style="93" customWidth="1"/>
    <col min="10245" max="10245" width="8.7109375" style="93" bestFit="1" customWidth="1"/>
    <col min="10246" max="10246" width="7.5703125" style="93" customWidth="1"/>
    <col min="10247" max="10249" width="10.42578125" style="93" customWidth="1"/>
    <col min="10250" max="10250" width="11" style="93" customWidth="1"/>
    <col min="10251" max="10251" width="16.7109375" style="93" customWidth="1"/>
    <col min="10252" max="10252" width="3" style="93" customWidth="1"/>
    <col min="10253" max="10253" width="13" style="93" bestFit="1" customWidth="1"/>
    <col min="10254" max="10254" width="8.7109375" style="93" customWidth="1"/>
    <col min="10255" max="10496" width="6.42578125" style="93"/>
    <col min="10497" max="10498" width="7.5703125" style="93" customWidth="1"/>
    <col min="10499" max="10499" width="3" style="93" customWidth="1"/>
    <col min="10500" max="10500" width="7.5703125" style="93" customWidth="1"/>
    <col min="10501" max="10501" width="8.7109375" style="93" bestFit="1" customWidth="1"/>
    <col min="10502" max="10502" width="7.5703125" style="93" customWidth="1"/>
    <col min="10503" max="10505" width="10.42578125" style="93" customWidth="1"/>
    <col min="10506" max="10506" width="11" style="93" customWidth="1"/>
    <col min="10507" max="10507" width="16.7109375" style="93" customWidth="1"/>
    <col min="10508" max="10508" width="3" style="93" customWidth="1"/>
    <col min="10509" max="10509" width="13" style="93" bestFit="1" customWidth="1"/>
    <col min="10510" max="10510" width="8.7109375" style="93" customWidth="1"/>
    <col min="10511" max="10752" width="6.42578125" style="93"/>
    <col min="10753" max="10754" width="7.5703125" style="93" customWidth="1"/>
    <col min="10755" max="10755" width="3" style="93" customWidth="1"/>
    <col min="10756" max="10756" width="7.5703125" style="93" customWidth="1"/>
    <col min="10757" max="10757" width="8.7109375" style="93" bestFit="1" customWidth="1"/>
    <col min="10758" max="10758" width="7.5703125" style="93" customWidth="1"/>
    <col min="10759" max="10761" width="10.42578125" style="93" customWidth="1"/>
    <col min="10762" max="10762" width="11" style="93" customWidth="1"/>
    <col min="10763" max="10763" width="16.7109375" style="93" customWidth="1"/>
    <col min="10764" max="10764" width="3" style="93" customWidth="1"/>
    <col min="10765" max="10765" width="13" style="93" bestFit="1" customWidth="1"/>
    <col min="10766" max="10766" width="8.7109375" style="93" customWidth="1"/>
    <col min="10767" max="11008" width="6.42578125" style="93"/>
    <col min="11009" max="11010" width="7.5703125" style="93" customWidth="1"/>
    <col min="11011" max="11011" width="3" style="93" customWidth="1"/>
    <col min="11012" max="11012" width="7.5703125" style="93" customWidth="1"/>
    <col min="11013" max="11013" width="8.7109375" style="93" bestFit="1" customWidth="1"/>
    <col min="11014" max="11014" width="7.5703125" style="93" customWidth="1"/>
    <col min="11015" max="11017" width="10.42578125" style="93" customWidth="1"/>
    <col min="11018" max="11018" width="11" style="93" customWidth="1"/>
    <col min="11019" max="11019" width="16.7109375" style="93" customWidth="1"/>
    <col min="11020" max="11020" width="3" style="93" customWidth="1"/>
    <col min="11021" max="11021" width="13" style="93" bestFit="1" customWidth="1"/>
    <col min="11022" max="11022" width="8.7109375" style="93" customWidth="1"/>
    <col min="11023" max="11264" width="6.42578125" style="93"/>
    <col min="11265" max="11266" width="7.5703125" style="93" customWidth="1"/>
    <col min="11267" max="11267" width="3" style="93" customWidth="1"/>
    <col min="11268" max="11268" width="7.5703125" style="93" customWidth="1"/>
    <col min="11269" max="11269" width="8.7109375" style="93" bestFit="1" customWidth="1"/>
    <col min="11270" max="11270" width="7.5703125" style="93" customWidth="1"/>
    <col min="11271" max="11273" width="10.42578125" style="93" customWidth="1"/>
    <col min="11274" max="11274" width="11" style="93" customWidth="1"/>
    <col min="11275" max="11275" width="16.7109375" style="93" customWidth="1"/>
    <col min="11276" max="11276" width="3" style="93" customWidth="1"/>
    <col min="11277" max="11277" width="13" style="93" bestFit="1" customWidth="1"/>
    <col min="11278" max="11278" width="8.7109375" style="93" customWidth="1"/>
    <col min="11279" max="11520" width="6.42578125" style="93"/>
    <col min="11521" max="11522" width="7.5703125" style="93" customWidth="1"/>
    <col min="11523" max="11523" width="3" style="93" customWidth="1"/>
    <col min="11524" max="11524" width="7.5703125" style="93" customWidth="1"/>
    <col min="11525" max="11525" width="8.7109375" style="93" bestFit="1" customWidth="1"/>
    <col min="11526" max="11526" width="7.5703125" style="93" customWidth="1"/>
    <col min="11527" max="11529" width="10.42578125" style="93" customWidth="1"/>
    <col min="11530" max="11530" width="11" style="93" customWidth="1"/>
    <col min="11531" max="11531" width="16.7109375" style="93" customWidth="1"/>
    <col min="11532" max="11532" width="3" style="93" customWidth="1"/>
    <col min="11533" max="11533" width="13" style="93" bestFit="1" customWidth="1"/>
    <col min="11534" max="11534" width="8.7109375" style="93" customWidth="1"/>
    <col min="11535" max="11776" width="6.42578125" style="93"/>
    <col min="11777" max="11778" width="7.5703125" style="93" customWidth="1"/>
    <col min="11779" max="11779" width="3" style="93" customWidth="1"/>
    <col min="11780" max="11780" width="7.5703125" style="93" customWidth="1"/>
    <col min="11781" max="11781" width="8.7109375" style="93" bestFit="1" customWidth="1"/>
    <col min="11782" max="11782" width="7.5703125" style="93" customWidth="1"/>
    <col min="11783" max="11785" width="10.42578125" style="93" customWidth="1"/>
    <col min="11786" max="11786" width="11" style="93" customWidth="1"/>
    <col min="11787" max="11787" width="16.7109375" style="93" customWidth="1"/>
    <col min="11788" max="11788" width="3" style="93" customWidth="1"/>
    <col min="11789" max="11789" width="13" style="93" bestFit="1" customWidth="1"/>
    <col min="11790" max="11790" width="8.7109375" style="93" customWidth="1"/>
    <col min="11791" max="12032" width="6.42578125" style="93"/>
    <col min="12033" max="12034" width="7.5703125" style="93" customWidth="1"/>
    <col min="12035" max="12035" width="3" style="93" customWidth="1"/>
    <col min="12036" max="12036" width="7.5703125" style="93" customWidth="1"/>
    <col min="12037" max="12037" width="8.7109375" style="93" bestFit="1" customWidth="1"/>
    <col min="12038" max="12038" width="7.5703125" style="93" customWidth="1"/>
    <col min="12039" max="12041" width="10.42578125" style="93" customWidth="1"/>
    <col min="12042" max="12042" width="11" style="93" customWidth="1"/>
    <col min="12043" max="12043" width="16.7109375" style="93" customWidth="1"/>
    <col min="12044" max="12044" width="3" style="93" customWidth="1"/>
    <col min="12045" max="12045" width="13" style="93" bestFit="1" customWidth="1"/>
    <col min="12046" max="12046" width="8.7109375" style="93" customWidth="1"/>
    <col min="12047" max="12288" width="6.42578125" style="93"/>
    <col min="12289" max="12290" width="7.5703125" style="93" customWidth="1"/>
    <col min="12291" max="12291" width="3" style="93" customWidth="1"/>
    <col min="12292" max="12292" width="7.5703125" style="93" customWidth="1"/>
    <col min="12293" max="12293" width="8.7109375" style="93" bestFit="1" customWidth="1"/>
    <col min="12294" max="12294" width="7.5703125" style="93" customWidth="1"/>
    <col min="12295" max="12297" width="10.42578125" style="93" customWidth="1"/>
    <col min="12298" max="12298" width="11" style="93" customWidth="1"/>
    <col min="12299" max="12299" width="16.7109375" style="93" customWidth="1"/>
    <col min="12300" max="12300" width="3" style="93" customWidth="1"/>
    <col min="12301" max="12301" width="13" style="93" bestFit="1" customWidth="1"/>
    <col min="12302" max="12302" width="8.7109375" style="93" customWidth="1"/>
    <col min="12303" max="12544" width="6.42578125" style="93"/>
    <col min="12545" max="12546" width="7.5703125" style="93" customWidth="1"/>
    <col min="12547" max="12547" width="3" style="93" customWidth="1"/>
    <col min="12548" max="12548" width="7.5703125" style="93" customWidth="1"/>
    <col min="12549" max="12549" width="8.7109375" style="93" bestFit="1" customWidth="1"/>
    <col min="12550" max="12550" width="7.5703125" style="93" customWidth="1"/>
    <col min="12551" max="12553" width="10.42578125" style="93" customWidth="1"/>
    <col min="12554" max="12554" width="11" style="93" customWidth="1"/>
    <col min="12555" max="12555" width="16.7109375" style="93" customWidth="1"/>
    <col min="12556" max="12556" width="3" style="93" customWidth="1"/>
    <col min="12557" max="12557" width="13" style="93" bestFit="1" customWidth="1"/>
    <col min="12558" max="12558" width="8.7109375" style="93" customWidth="1"/>
    <col min="12559" max="12800" width="6.42578125" style="93"/>
    <col min="12801" max="12802" width="7.5703125" style="93" customWidth="1"/>
    <col min="12803" max="12803" width="3" style="93" customWidth="1"/>
    <col min="12804" max="12804" width="7.5703125" style="93" customWidth="1"/>
    <col min="12805" max="12805" width="8.7109375" style="93" bestFit="1" customWidth="1"/>
    <col min="12806" max="12806" width="7.5703125" style="93" customWidth="1"/>
    <col min="12807" max="12809" width="10.42578125" style="93" customWidth="1"/>
    <col min="12810" max="12810" width="11" style="93" customWidth="1"/>
    <col min="12811" max="12811" width="16.7109375" style="93" customWidth="1"/>
    <col min="12812" max="12812" width="3" style="93" customWidth="1"/>
    <col min="12813" max="12813" width="13" style="93" bestFit="1" customWidth="1"/>
    <col min="12814" max="12814" width="8.7109375" style="93" customWidth="1"/>
    <col min="12815" max="13056" width="6.42578125" style="93"/>
    <col min="13057" max="13058" width="7.5703125" style="93" customWidth="1"/>
    <col min="13059" max="13059" width="3" style="93" customWidth="1"/>
    <col min="13060" max="13060" width="7.5703125" style="93" customWidth="1"/>
    <col min="13061" max="13061" width="8.7109375" style="93" bestFit="1" customWidth="1"/>
    <col min="13062" max="13062" width="7.5703125" style="93" customWidth="1"/>
    <col min="13063" max="13065" width="10.42578125" style="93" customWidth="1"/>
    <col min="13066" max="13066" width="11" style="93" customWidth="1"/>
    <col min="13067" max="13067" width="16.7109375" style="93" customWidth="1"/>
    <col min="13068" max="13068" width="3" style="93" customWidth="1"/>
    <col min="13069" max="13069" width="13" style="93" bestFit="1" customWidth="1"/>
    <col min="13070" max="13070" width="8.7109375" style="93" customWidth="1"/>
    <col min="13071" max="13312" width="6.42578125" style="93"/>
    <col min="13313" max="13314" width="7.5703125" style="93" customWidth="1"/>
    <col min="13315" max="13315" width="3" style="93" customWidth="1"/>
    <col min="13316" max="13316" width="7.5703125" style="93" customWidth="1"/>
    <col min="13317" max="13317" width="8.7109375" style="93" bestFit="1" customWidth="1"/>
    <col min="13318" max="13318" width="7.5703125" style="93" customWidth="1"/>
    <col min="13319" max="13321" width="10.42578125" style="93" customWidth="1"/>
    <col min="13322" max="13322" width="11" style="93" customWidth="1"/>
    <col min="13323" max="13323" width="16.7109375" style="93" customWidth="1"/>
    <col min="13324" max="13324" width="3" style="93" customWidth="1"/>
    <col min="13325" max="13325" width="13" style="93" bestFit="1" customWidth="1"/>
    <col min="13326" max="13326" width="8.7109375" style="93" customWidth="1"/>
    <col min="13327" max="13568" width="6.42578125" style="93"/>
    <col min="13569" max="13570" width="7.5703125" style="93" customWidth="1"/>
    <col min="13571" max="13571" width="3" style="93" customWidth="1"/>
    <col min="13572" max="13572" width="7.5703125" style="93" customWidth="1"/>
    <col min="13573" max="13573" width="8.7109375" style="93" bestFit="1" customWidth="1"/>
    <col min="13574" max="13574" width="7.5703125" style="93" customWidth="1"/>
    <col min="13575" max="13577" width="10.42578125" style="93" customWidth="1"/>
    <col min="13578" max="13578" width="11" style="93" customWidth="1"/>
    <col min="13579" max="13579" width="16.7109375" style="93" customWidth="1"/>
    <col min="13580" max="13580" width="3" style="93" customWidth="1"/>
    <col min="13581" max="13581" width="13" style="93" bestFit="1" customWidth="1"/>
    <col min="13582" max="13582" width="8.7109375" style="93" customWidth="1"/>
    <col min="13583" max="13824" width="6.42578125" style="93"/>
    <col min="13825" max="13826" width="7.5703125" style="93" customWidth="1"/>
    <col min="13827" max="13827" width="3" style="93" customWidth="1"/>
    <col min="13828" max="13828" width="7.5703125" style="93" customWidth="1"/>
    <col min="13829" max="13829" width="8.7109375" style="93" bestFit="1" customWidth="1"/>
    <col min="13830" max="13830" width="7.5703125" style="93" customWidth="1"/>
    <col min="13831" max="13833" width="10.42578125" style="93" customWidth="1"/>
    <col min="13834" max="13834" width="11" style="93" customWidth="1"/>
    <col min="13835" max="13835" width="16.7109375" style="93" customWidth="1"/>
    <col min="13836" max="13836" width="3" style="93" customWidth="1"/>
    <col min="13837" max="13837" width="13" style="93" bestFit="1" customWidth="1"/>
    <col min="13838" max="13838" width="8.7109375" style="93" customWidth="1"/>
    <col min="13839" max="14080" width="6.42578125" style="93"/>
    <col min="14081" max="14082" width="7.5703125" style="93" customWidth="1"/>
    <col min="14083" max="14083" width="3" style="93" customWidth="1"/>
    <col min="14084" max="14084" width="7.5703125" style="93" customWidth="1"/>
    <col min="14085" max="14085" width="8.7109375" style="93" bestFit="1" customWidth="1"/>
    <col min="14086" max="14086" width="7.5703125" style="93" customWidth="1"/>
    <col min="14087" max="14089" width="10.42578125" style="93" customWidth="1"/>
    <col min="14090" max="14090" width="11" style="93" customWidth="1"/>
    <col min="14091" max="14091" width="16.7109375" style="93" customWidth="1"/>
    <col min="14092" max="14092" width="3" style="93" customWidth="1"/>
    <col min="14093" max="14093" width="13" style="93" bestFit="1" customWidth="1"/>
    <col min="14094" max="14094" width="8.7109375" style="93" customWidth="1"/>
    <col min="14095" max="14336" width="6.42578125" style="93"/>
    <col min="14337" max="14338" width="7.5703125" style="93" customWidth="1"/>
    <col min="14339" max="14339" width="3" style="93" customWidth="1"/>
    <col min="14340" max="14340" width="7.5703125" style="93" customWidth="1"/>
    <col min="14341" max="14341" width="8.7109375" style="93" bestFit="1" customWidth="1"/>
    <col min="14342" max="14342" width="7.5703125" style="93" customWidth="1"/>
    <col min="14343" max="14345" width="10.42578125" style="93" customWidth="1"/>
    <col min="14346" max="14346" width="11" style="93" customWidth="1"/>
    <col min="14347" max="14347" width="16.7109375" style="93" customWidth="1"/>
    <col min="14348" max="14348" width="3" style="93" customWidth="1"/>
    <col min="14349" max="14349" width="13" style="93" bestFit="1" customWidth="1"/>
    <col min="14350" max="14350" width="8.7109375" style="93" customWidth="1"/>
    <col min="14351" max="14592" width="6.42578125" style="93"/>
    <col min="14593" max="14594" width="7.5703125" style="93" customWidth="1"/>
    <col min="14595" max="14595" width="3" style="93" customWidth="1"/>
    <col min="14596" max="14596" width="7.5703125" style="93" customWidth="1"/>
    <col min="14597" max="14597" width="8.7109375" style="93" bestFit="1" customWidth="1"/>
    <col min="14598" max="14598" width="7.5703125" style="93" customWidth="1"/>
    <col min="14599" max="14601" width="10.42578125" style="93" customWidth="1"/>
    <col min="14602" max="14602" width="11" style="93" customWidth="1"/>
    <col min="14603" max="14603" width="16.7109375" style="93" customWidth="1"/>
    <col min="14604" max="14604" width="3" style="93" customWidth="1"/>
    <col min="14605" max="14605" width="13" style="93" bestFit="1" customWidth="1"/>
    <col min="14606" max="14606" width="8.7109375" style="93" customWidth="1"/>
    <col min="14607" max="14848" width="6.42578125" style="93"/>
    <col min="14849" max="14850" width="7.5703125" style="93" customWidth="1"/>
    <col min="14851" max="14851" width="3" style="93" customWidth="1"/>
    <col min="14852" max="14852" width="7.5703125" style="93" customWidth="1"/>
    <col min="14853" max="14853" width="8.7109375" style="93" bestFit="1" customWidth="1"/>
    <col min="14854" max="14854" width="7.5703125" style="93" customWidth="1"/>
    <col min="14855" max="14857" width="10.42578125" style="93" customWidth="1"/>
    <col min="14858" max="14858" width="11" style="93" customWidth="1"/>
    <col min="14859" max="14859" width="16.7109375" style="93" customWidth="1"/>
    <col min="14860" max="14860" width="3" style="93" customWidth="1"/>
    <col min="14861" max="14861" width="13" style="93" bestFit="1" customWidth="1"/>
    <col min="14862" max="14862" width="8.7109375" style="93" customWidth="1"/>
    <col min="14863" max="15104" width="6.42578125" style="93"/>
    <col min="15105" max="15106" width="7.5703125" style="93" customWidth="1"/>
    <col min="15107" max="15107" width="3" style="93" customWidth="1"/>
    <col min="15108" max="15108" width="7.5703125" style="93" customWidth="1"/>
    <col min="15109" max="15109" width="8.7109375" style="93" bestFit="1" customWidth="1"/>
    <col min="15110" max="15110" width="7.5703125" style="93" customWidth="1"/>
    <col min="15111" max="15113" width="10.42578125" style="93" customWidth="1"/>
    <col min="15114" max="15114" width="11" style="93" customWidth="1"/>
    <col min="15115" max="15115" width="16.7109375" style="93" customWidth="1"/>
    <col min="15116" max="15116" width="3" style="93" customWidth="1"/>
    <col min="15117" max="15117" width="13" style="93" bestFit="1" customWidth="1"/>
    <col min="15118" max="15118" width="8.7109375" style="93" customWidth="1"/>
    <col min="15119" max="15360" width="6.42578125" style="93"/>
    <col min="15361" max="15362" width="7.5703125" style="93" customWidth="1"/>
    <col min="15363" max="15363" width="3" style="93" customWidth="1"/>
    <col min="15364" max="15364" width="7.5703125" style="93" customWidth="1"/>
    <col min="15365" max="15365" width="8.7109375" style="93" bestFit="1" customWidth="1"/>
    <col min="15366" max="15366" width="7.5703125" style="93" customWidth="1"/>
    <col min="15367" max="15369" width="10.42578125" style="93" customWidth="1"/>
    <col min="15370" max="15370" width="11" style="93" customWidth="1"/>
    <col min="15371" max="15371" width="16.7109375" style="93" customWidth="1"/>
    <col min="15372" max="15372" width="3" style="93" customWidth="1"/>
    <col min="15373" max="15373" width="13" style="93" bestFit="1" customWidth="1"/>
    <col min="15374" max="15374" width="8.7109375" style="93" customWidth="1"/>
    <col min="15375" max="15616" width="6.42578125" style="93"/>
    <col min="15617" max="15618" width="7.5703125" style="93" customWidth="1"/>
    <col min="15619" max="15619" width="3" style="93" customWidth="1"/>
    <col min="15620" max="15620" width="7.5703125" style="93" customWidth="1"/>
    <col min="15621" max="15621" width="8.7109375" style="93" bestFit="1" customWidth="1"/>
    <col min="15622" max="15622" width="7.5703125" style="93" customWidth="1"/>
    <col min="15623" max="15625" width="10.42578125" style="93" customWidth="1"/>
    <col min="15626" max="15626" width="11" style="93" customWidth="1"/>
    <col min="15627" max="15627" width="16.7109375" style="93" customWidth="1"/>
    <col min="15628" max="15628" width="3" style="93" customWidth="1"/>
    <col min="15629" max="15629" width="13" style="93" bestFit="1" customWidth="1"/>
    <col min="15630" max="15630" width="8.7109375" style="93" customWidth="1"/>
    <col min="15631" max="15872" width="6.42578125" style="93"/>
    <col min="15873" max="15874" width="7.5703125" style="93" customWidth="1"/>
    <col min="15875" max="15875" width="3" style="93" customWidth="1"/>
    <col min="15876" max="15876" width="7.5703125" style="93" customWidth="1"/>
    <col min="15877" max="15877" width="8.7109375" style="93" bestFit="1" customWidth="1"/>
    <col min="15878" max="15878" width="7.5703125" style="93" customWidth="1"/>
    <col min="15879" max="15881" width="10.42578125" style="93" customWidth="1"/>
    <col min="15882" max="15882" width="11" style="93" customWidth="1"/>
    <col min="15883" max="15883" width="16.7109375" style="93" customWidth="1"/>
    <col min="15884" max="15884" width="3" style="93" customWidth="1"/>
    <col min="15885" max="15885" width="13" style="93" bestFit="1" customWidth="1"/>
    <col min="15886" max="15886" width="8.7109375" style="93" customWidth="1"/>
    <col min="15887" max="16128" width="6.42578125" style="93"/>
    <col min="16129" max="16130" width="7.5703125" style="93" customWidth="1"/>
    <col min="16131" max="16131" width="3" style="93" customWidth="1"/>
    <col min="16132" max="16132" width="7.5703125" style="93" customWidth="1"/>
    <col min="16133" max="16133" width="8.7109375" style="93" bestFit="1" customWidth="1"/>
    <col min="16134" max="16134" width="7.5703125" style="93" customWidth="1"/>
    <col min="16135" max="16137" width="10.42578125" style="93" customWidth="1"/>
    <col min="16138" max="16138" width="11" style="93" customWidth="1"/>
    <col min="16139" max="16139" width="16.7109375" style="93" customWidth="1"/>
    <col min="16140" max="16140" width="3" style="93" customWidth="1"/>
    <col min="16141" max="16141" width="13" style="93" bestFit="1" customWidth="1"/>
    <col min="16142" max="16142" width="8.7109375" style="93" customWidth="1"/>
    <col min="16143" max="16384" width="6.42578125" style="93"/>
  </cols>
  <sheetData>
    <row r="1" spans="1:11" ht="18" customHeight="1">
      <c r="A1" s="262" t="s">
        <v>189</v>
      </c>
      <c r="B1" s="259" t="s">
        <v>190</v>
      </c>
      <c r="C1" s="260"/>
      <c r="D1" s="260"/>
      <c r="E1" s="261"/>
      <c r="F1" s="262" t="s">
        <v>191</v>
      </c>
      <c r="G1" s="259" t="s">
        <v>192</v>
      </c>
      <c r="H1" s="260"/>
      <c r="I1" s="261"/>
      <c r="J1" s="262" t="s">
        <v>193</v>
      </c>
      <c r="K1" s="262" t="s">
        <v>194</v>
      </c>
    </row>
    <row r="2" spans="1:11" ht="18" customHeight="1">
      <c r="A2" s="263"/>
      <c r="B2" s="259" t="s">
        <v>195</v>
      </c>
      <c r="C2" s="260"/>
      <c r="D2" s="261"/>
      <c r="E2" s="98" t="s">
        <v>196</v>
      </c>
      <c r="F2" s="263"/>
      <c r="G2" s="98" t="s">
        <v>197</v>
      </c>
      <c r="H2" s="98" t="s">
        <v>198</v>
      </c>
      <c r="I2" s="98" t="s">
        <v>199</v>
      </c>
      <c r="J2" s="263"/>
      <c r="K2" s="263"/>
    </row>
    <row r="3" spans="1:11" ht="18" customHeight="1">
      <c r="A3" s="98" t="s">
        <v>203</v>
      </c>
      <c r="B3" s="99">
        <v>75</v>
      </c>
      <c r="C3" s="100" t="s">
        <v>204</v>
      </c>
      <c r="D3" s="101">
        <v>4.5</v>
      </c>
      <c r="E3" s="102">
        <v>495</v>
      </c>
      <c r="F3" s="102">
        <v>4</v>
      </c>
      <c r="G3" s="103">
        <f t="shared" ref="G3" si="0">ROUND(B3*D3*7850/1000000,3)</f>
        <v>2.649</v>
      </c>
      <c r="H3" s="103">
        <f t="shared" ref="H3" si="1">ROUND(E3*G3/1000,3)</f>
        <v>1.3109999999999999</v>
      </c>
      <c r="I3" s="102">
        <f>ROUND(F3*H3,0)</f>
        <v>5</v>
      </c>
      <c r="J3" s="104" t="s">
        <v>205</v>
      </c>
      <c r="K3" s="98"/>
    </row>
    <row r="4" spans="1:11" ht="18" customHeight="1">
      <c r="A4" s="98" t="s">
        <v>203</v>
      </c>
      <c r="B4" s="99">
        <v>75</v>
      </c>
      <c r="C4" s="100" t="s">
        <v>204</v>
      </c>
      <c r="D4" s="101">
        <v>4.5</v>
      </c>
      <c r="E4" s="102">
        <v>275</v>
      </c>
      <c r="F4" s="102">
        <v>4</v>
      </c>
      <c r="G4" s="103">
        <f t="shared" ref="G4" si="2">ROUND(B4*D4*7850/1000000,3)</f>
        <v>2.649</v>
      </c>
      <c r="H4" s="103">
        <f t="shared" ref="H4" si="3">ROUND(E4*G4/1000,3)</f>
        <v>0.72799999999999998</v>
      </c>
      <c r="I4" s="102">
        <f>ROUND(F4*H4,0)</f>
        <v>3</v>
      </c>
      <c r="J4" s="104" t="s">
        <v>205</v>
      </c>
      <c r="K4" s="98"/>
    </row>
    <row r="5" spans="1:11" ht="18" customHeight="1">
      <c r="A5" s="98"/>
      <c r="B5" s="99"/>
      <c r="C5" s="100"/>
      <c r="D5" s="101"/>
      <c r="E5" s="102"/>
      <c r="F5" s="102"/>
      <c r="G5" s="103"/>
      <c r="H5" s="105" t="s">
        <v>210</v>
      </c>
      <c r="I5" s="102">
        <f>SUM(I3:I4)</f>
        <v>8</v>
      </c>
      <c r="J5" s="104"/>
      <c r="K5" s="98"/>
    </row>
    <row r="6" spans="1:11" ht="18" customHeight="1">
      <c r="A6" s="98" t="s">
        <v>200</v>
      </c>
      <c r="B6" s="259" t="s">
        <v>201</v>
      </c>
      <c r="C6" s="260"/>
      <c r="D6" s="261"/>
      <c r="E6" s="102">
        <v>75</v>
      </c>
      <c r="F6" s="102">
        <v>3</v>
      </c>
      <c r="G6" s="103">
        <v>6.85</v>
      </c>
      <c r="H6" s="103">
        <f>ROUND(E6*G6/1000,3)</f>
        <v>0.51400000000000001</v>
      </c>
      <c r="I6" s="102">
        <f t="shared" ref="I6" si="4">ROUND(F6*H6,0)</f>
        <v>2</v>
      </c>
      <c r="J6" s="104" t="s">
        <v>202</v>
      </c>
      <c r="K6" s="98"/>
    </row>
    <row r="7" spans="1:11" ht="18" customHeight="1">
      <c r="A7" s="98" t="s">
        <v>206</v>
      </c>
      <c r="B7" s="259" t="s">
        <v>207</v>
      </c>
      <c r="C7" s="260"/>
      <c r="D7" s="261"/>
      <c r="E7" s="102">
        <v>25</v>
      </c>
      <c r="F7" s="102">
        <v>12</v>
      </c>
      <c r="G7" s="106"/>
      <c r="H7" s="103"/>
      <c r="I7" s="102"/>
      <c r="J7" s="104"/>
      <c r="K7" s="98"/>
    </row>
    <row r="8" spans="1:11" ht="18" customHeight="1">
      <c r="A8" s="98" t="s">
        <v>208</v>
      </c>
      <c r="B8" s="259" t="s">
        <v>207</v>
      </c>
      <c r="C8" s="260"/>
      <c r="D8" s="261"/>
      <c r="E8" s="98"/>
      <c r="F8" s="102">
        <v>12</v>
      </c>
      <c r="G8" s="106"/>
      <c r="H8" s="98"/>
      <c r="I8" s="102"/>
      <c r="J8" s="104"/>
      <c r="K8" s="98"/>
    </row>
    <row r="9" spans="1:11" ht="18" customHeight="1">
      <c r="A9" s="98" t="s">
        <v>209</v>
      </c>
      <c r="B9" s="259" t="s">
        <v>207</v>
      </c>
      <c r="C9" s="260"/>
      <c r="D9" s="261"/>
      <c r="E9" s="98"/>
      <c r="F9" s="102">
        <v>24</v>
      </c>
      <c r="G9" s="106"/>
      <c r="H9" s="98"/>
      <c r="I9" s="102"/>
      <c r="J9" s="104"/>
      <c r="K9" s="98"/>
    </row>
    <row r="10" spans="1:11" ht="18" customHeight="1">
      <c r="A10" s="98" t="s">
        <v>206</v>
      </c>
      <c r="B10" s="259" t="s">
        <v>207</v>
      </c>
      <c r="C10" s="260"/>
      <c r="D10" s="261"/>
      <c r="E10" s="102">
        <v>32</v>
      </c>
      <c r="F10" s="102">
        <v>12</v>
      </c>
      <c r="G10" s="106"/>
      <c r="H10" s="103"/>
      <c r="I10" s="102"/>
      <c r="J10" s="104"/>
      <c r="K10" s="98"/>
    </row>
    <row r="11" spans="1:11" ht="18" customHeight="1">
      <c r="A11" s="98" t="s">
        <v>208</v>
      </c>
      <c r="B11" s="259" t="s">
        <v>207</v>
      </c>
      <c r="C11" s="260"/>
      <c r="D11" s="261"/>
      <c r="E11" s="98"/>
      <c r="F11" s="102">
        <v>12</v>
      </c>
      <c r="G11" s="106"/>
      <c r="H11" s="98"/>
      <c r="I11" s="102"/>
      <c r="J11" s="104"/>
      <c r="K11" s="98"/>
    </row>
    <row r="12" spans="1:11" ht="18" customHeight="1">
      <c r="A12" s="98" t="s">
        <v>209</v>
      </c>
      <c r="B12" s="259" t="s">
        <v>207</v>
      </c>
      <c r="C12" s="260"/>
      <c r="D12" s="261"/>
      <c r="E12" s="98"/>
      <c r="F12" s="102">
        <v>24</v>
      </c>
      <c r="G12" s="106"/>
      <c r="H12" s="98"/>
      <c r="I12" s="102"/>
      <c r="J12" s="104"/>
      <c r="K12" s="98"/>
    </row>
  </sheetData>
  <mergeCells count="14">
    <mergeCell ref="K1:K2"/>
    <mergeCell ref="B2:D2"/>
    <mergeCell ref="A1:A2"/>
    <mergeCell ref="B1:E1"/>
    <mergeCell ref="F1:F2"/>
    <mergeCell ref="G1:I1"/>
    <mergeCell ref="J1:J2"/>
    <mergeCell ref="B12:D12"/>
    <mergeCell ref="B6:D6"/>
    <mergeCell ref="B7:D7"/>
    <mergeCell ref="B8:D8"/>
    <mergeCell ref="B9:D9"/>
    <mergeCell ref="B10:D10"/>
    <mergeCell ref="B11:D11"/>
  </mergeCells>
  <phoneticPr fontId="5"/>
  <pageMargins left="0.70866141732283472" right="0.19685039370078741" top="0.78740157480314965" bottom="0.59055118110236227" header="0" footer="0.39370078740157483"/>
  <pageSetup paperSize="9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view="pageBreakPreview" zoomScaleNormal="100" zoomScaleSheetLayoutView="100" workbookViewId="0">
      <selection activeCell="K27" sqref="K27"/>
    </sheetView>
  </sheetViews>
  <sheetFormatPr defaultColWidth="6.42578125" defaultRowHeight="21" customHeight="1"/>
  <cols>
    <col min="1" max="2" width="7.5703125" style="93" customWidth="1"/>
    <col min="3" max="3" width="3" style="93" customWidth="1"/>
    <col min="4" max="4" width="7.5703125" style="94" customWidth="1"/>
    <col min="5" max="5" width="8.7109375" style="93" bestFit="1" customWidth="1"/>
    <col min="6" max="6" width="7.5703125" style="93" customWidth="1"/>
    <col min="7" max="9" width="10.42578125" style="93" customWidth="1"/>
    <col min="10" max="10" width="11" style="93" customWidth="1"/>
    <col min="11" max="11" width="16.7109375" style="93" customWidth="1"/>
    <col min="12" max="12" width="3" style="93" customWidth="1"/>
    <col min="13" max="13" width="13" style="95" bestFit="1" customWidth="1"/>
    <col min="14" max="14" width="8.7109375" style="93" customWidth="1"/>
    <col min="15" max="256" width="6.42578125" style="93"/>
    <col min="257" max="258" width="7.5703125" style="93" customWidth="1"/>
    <col min="259" max="259" width="3" style="93" customWidth="1"/>
    <col min="260" max="260" width="7.5703125" style="93" customWidth="1"/>
    <col min="261" max="261" width="8.7109375" style="93" bestFit="1" customWidth="1"/>
    <col min="262" max="262" width="7.5703125" style="93" customWidth="1"/>
    <col min="263" max="265" width="10.42578125" style="93" customWidth="1"/>
    <col min="266" max="266" width="11" style="93" customWidth="1"/>
    <col min="267" max="267" width="16.7109375" style="93" customWidth="1"/>
    <col min="268" max="268" width="3" style="93" customWidth="1"/>
    <col min="269" max="269" width="13" style="93" bestFit="1" customWidth="1"/>
    <col min="270" max="270" width="8.7109375" style="93" customWidth="1"/>
    <col min="271" max="512" width="6.42578125" style="93"/>
    <col min="513" max="514" width="7.5703125" style="93" customWidth="1"/>
    <col min="515" max="515" width="3" style="93" customWidth="1"/>
    <col min="516" max="516" width="7.5703125" style="93" customWidth="1"/>
    <col min="517" max="517" width="8.7109375" style="93" bestFit="1" customWidth="1"/>
    <col min="518" max="518" width="7.5703125" style="93" customWidth="1"/>
    <col min="519" max="521" width="10.42578125" style="93" customWidth="1"/>
    <col min="522" max="522" width="11" style="93" customWidth="1"/>
    <col min="523" max="523" width="16.7109375" style="93" customWidth="1"/>
    <col min="524" max="524" width="3" style="93" customWidth="1"/>
    <col min="525" max="525" width="13" style="93" bestFit="1" customWidth="1"/>
    <col min="526" max="526" width="8.7109375" style="93" customWidth="1"/>
    <col min="527" max="768" width="6.42578125" style="93"/>
    <col min="769" max="770" width="7.5703125" style="93" customWidth="1"/>
    <col min="771" max="771" width="3" style="93" customWidth="1"/>
    <col min="772" max="772" width="7.5703125" style="93" customWidth="1"/>
    <col min="773" max="773" width="8.7109375" style="93" bestFit="1" customWidth="1"/>
    <col min="774" max="774" width="7.5703125" style="93" customWidth="1"/>
    <col min="775" max="777" width="10.42578125" style="93" customWidth="1"/>
    <col min="778" max="778" width="11" style="93" customWidth="1"/>
    <col min="779" max="779" width="16.7109375" style="93" customWidth="1"/>
    <col min="780" max="780" width="3" style="93" customWidth="1"/>
    <col min="781" max="781" width="13" style="93" bestFit="1" customWidth="1"/>
    <col min="782" max="782" width="8.7109375" style="93" customWidth="1"/>
    <col min="783" max="1024" width="6.42578125" style="93"/>
    <col min="1025" max="1026" width="7.5703125" style="93" customWidth="1"/>
    <col min="1027" max="1027" width="3" style="93" customWidth="1"/>
    <col min="1028" max="1028" width="7.5703125" style="93" customWidth="1"/>
    <col min="1029" max="1029" width="8.7109375" style="93" bestFit="1" customWidth="1"/>
    <col min="1030" max="1030" width="7.5703125" style="93" customWidth="1"/>
    <col min="1031" max="1033" width="10.42578125" style="93" customWidth="1"/>
    <col min="1034" max="1034" width="11" style="93" customWidth="1"/>
    <col min="1035" max="1035" width="16.7109375" style="93" customWidth="1"/>
    <col min="1036" max="1036" width="3" style="93" customWidth="1"/>
    <col min="1037" max="1037" width="13" style="93" bestFit="1" customWidth="1"/>
    <col min="1038" max="1038" width="8.7109375" style="93" customWidth="1"/>
    <col min="1039" max="1280" width="6.42578125" style="93"/>
    <col min="1281" max="1282" width="7.5703125" style="93" customWidth="1"/>
    <col min="1283" max="1283" width="3" style="93" customWidth="1"/>
    <col min="1284" max="1284" width="7.5703125" style="93" customWidth="1"/>
    <col min="1285" max="1285" width="8.7109375" style="93" bestFit="1" customWidth="1"/>
    <col min="1286" max="1286" width="7.5703125" style="93" customWidth="1"/>
    <col min="1287" max="1289" width="10.42578125" style="93" customWidth="1"/>
    <col min="1290" max="1290" width="11" style="93" customWidth="1"/>
    <col min="1291" max="1291" width="16.7109375" style="93" customWidth="1"/>
    <col min="1292" max="1292" width="3" style="93" customWidth="1"/>
    <col min="1293" max="1293" width="13" style="93" bestFit="1" customWidth="1"/>
    <col min="1294" max="1294" width="8.7109375" style="93" customWidth="1"/>
    <col min="1295" max="1536" width="6.42578125" style="93"/>
    <col min="1537" max="1538" width="7.5703125" style="93" customWidth="1"/>
    <col min="1539" max="1539" width="3" style="93" customWidth="1"/>
    <col min="1540" max="1540" width="7.5703125" style="93" customWidth="1"/>
    <col min="1541" max="1541" width="8.7109375" style="93" bestFit="1" customWidth="1"/>
    <col min="1542" max="1542" width="7.5703125" style="93" customWidth="1"/>
    <col min="1543" max="1545" width="10.42578125" style="93" customWidth="1"/>
    <col min="1546" max="1546" width="11" style="93" customWidth="1"/>
    <col min="1547" max="1547" width="16.7109375" style="93" customWidth="1"/>
    <col min="1548" max="1548" width="3" style="93" customWidth="1"/>
    <col min="1549" max="1549" width="13" style="93" bestFit="1" customWidth="1"/>
    <col min="1550" max="1550" width="8.7109375" style="93" customWidth="1"/>
    <col min="1551" max="1792" width="6.42578125" style="93"/>
    <col min="1793" max="1794" width="7.5703125" style="93" customWidth="1"/>
    <col min="1795" max="1795" width="3" style="93" customWidth="1"/>
    <col min="1796" max="1796" width="7.5703125" style="93" customWidth="1"/>
    <col min="1797" max="1797" width="8.7109375" style="93" bestFit="1" customWidth="1"/>
    <col min="1798" max="1798" width="7.5703125" style="93" customWidth="1"/>
    <col min="1799" max="1801" width="10.42578125" style="93" customWidth="1"/>
    <col min="1802" max="1802" width="11" style="93" customWidth="1"/>
    <col min="1803" max="1803" width="16.7109375" style="93" customWidth="1"/>
    <col min="1804" max="1804" width="3" style="93" customWidth="1"/>
    <col min="1805" max="1805" width="13" style="93" bestFit="1" customWidth="1"/>
    <col min="1806" max="1806" width="8.7109375" style="93" customWidth="1"/>
    <col min="1807" max="2048" width="6.42578125" style="93"/>
    <col min="2049" max="2050" width="7.5703125" style="93" customWidth="1"/>
    <col min="2051" max="2051" width="3" style="93" customWidth="1"/>
    <col min="2052" max="2052" width="7.5703125" style="93" customWidth="1"/>
    <col min="2053" max="2053" width="8.7109375" style="93" bestFit="1" customWidth="1"/>
    <col min="2054" max="2054" width="7.5703125" style="93" customWidth="1"/>
    <col min="2055" max="2057" width="10.42578125" style="93" customWidth="1"/>
    <col min="2058" max="2058" width="11" style="93" customWidth="1"/>
    <col min="2059" max="2059" width="16.7109375" style="93" customWidth="1"/>
    <col min="2060" max="2060" width="3" style="93" customWidth="1"/>
    <col min="2061" max="2061" width="13" style="93" bestFit="1" customWidth="1"/>
    <col min="2062" max="2062" width="8.7109375" style="93" customWidth="1"/>
    <col min="2063" max="2304" width="6.42578125" style="93"/>
    <col min="2305" max="2306" width="7.5703125" style="93" customWidth="1"/>
    <col min="2307" max="2307" width="3" style="93" customWidth="1"/>
    <col min="2308" max="2308" width="7.5703125" style="93" customWidth="1"/>
    <col min="2309" max="2309" width="8.7109375" style="93" bestFit="1" customWidth="1"/>
    <col min="2310" max="2310" width="7.5703125" style="93" customWidth="1"/>
    <col min="2311" max="2313" width="10.42578125" style="93" customWidth="1"/>
    <col min="2314" max="2314" width="11" style="93" customWidth="1"/>
    <col min="2315" max="2315" width="16.7109375" style="93" customWidth="1"/>
    <col min="2316" max="2316" width="3" style="93" customWidth="1"/>
    <col min="2317" max="2317" width="13" style="93" bestFit="1" customWidth="1"/>
    <col min="2318" max="2318" width="8.7109375" style="93" customWidth="1"/>
    <col min="2319" max="2560" width="6.42578125" style="93"/>
    <col min="2561" max="2562" width="7.5703125" style="93" customWidth="1"/>
    <col min="2563" max="2563" width="3" style="93" customWidth="1"/>
    <col min="2564" max="2564" width="7.5703125" style="93" customWidth="1"/>
    <col min="2565" max="2565" width="8.7109375" style="93" bestFit="1" customWidth="1"/>
    <col min="2566" max="2566" width="7.5703125" style="93" customWidth="1"/>
    <col min="2567" max="2569" width="10.42578125" style="93" customWidth="1"/>
    <col min="2570" max="2570" width="11" style="93" customWidth="1"/>
    <col min="2571" max="2571" width="16.7109375" style="93" customWidth="1"/>
    <col min="2572" max="2572" width="3" style="93" customWidth="1"/>
    <col min="2573" max="2573" width="13" style="93" bestFit="1" customWidth="1"/>
    <col min="2574" max="2574" width="8.7109375" style="93" customWidth="1"/>
    <col min="2575" max="2816" width="6.42578125" style="93"/>
    <col min="2817" max="2818" width="7.5703125" style="93" customWidth="1"/>
    <col min="2819" max="2819" width="3" style="93" customWidth="1"/>
    <col min="2820" max="2820" width="7.5703125" style="93" customWidth="1"/>
    <col min="2821" max="2821" width="8.7109375" style="93" bestFit="1" customWidth="1"/>
    <col min="2822" max="2822" width="7.5703125" style="93" customWidth="1"/>
    <col min="2823" max="2825" width="10.42578125" style="93" customWidth="1"/>
    <col min="2826" max="2826" width="11" style="93" customWidth="1"/>
    <col min="2827" max="2827" width="16.7109375" style="93" customWidth="1"/>
    <col min="2828" max="2828" width="3" style="93" customWidth="1"/>
    <col min="2829" max="2829" width="13" style="93" bestFit="1" customWidth="1"/>
    <col min="2830" max="2830" width="8.7109375" style="93" customWidth="1"/>
    <col min="2831" max="3072" width="6.42578125" style="93"/>
    <col min="3073" max="3074" width="7.5703125" style="93" customWidth="1"/>
    <col min="3075" max="3075" width="3" style="93" customWidth="1"/>
    <col min="3076" max="3076" width="7.5703125" style="93" customWidth="1"/>
    <col min="3077" max="3077" width="8.7109375" style="93" bestFit="1" customWidth="1"/>
    <col min="3078" max="3078" width="7.5703125" style="93" customWidth="1"/>
    <col min="3079" max="3081" width="10.42578125" style="93" customWidth="1"/>
    <col min="3082" max="3082" width="11" style="93" customWidth="1"/>
    <col min="3083" max="3083" width="16.7109375" style="93" customWidth="1"/>
    <col min="3084" max="3084" width="3" style="93" customWidth="1"/>
    <col min="3085" max="3085" width="13" style="93" bestFit="1" customWidth="1"/>
    <col min="3086" max="3086" width="8.7109375" style="93" customWidth="1"/>
    <col min="3087" max="3328" width="6.42578125" style="93"/>
    <col min="3329" max="3330" width="7.5703125" style="93" customWidth="1"/>
    <col min="3331" max="3331" width="3" style="93" customWidth="1"/>
    <col min="3332" max="3332" width="7.5703125" style="93" customWidth="1"/>
    <col min="3333" max="3333" width="8.7109375" style="93" bestFit="1" customWidth="1"/>
    <col min="3334" max="3334" width="7.5703125" style="93" customWidth="1"/>
    <col min="3335" max="3337" width="10.42578125" style="93" customWidth="1"/>
    <col min="3338" max="3338" width="11" style="93" customWidth="1"/>
    <col min="3339" max="3339" width="16.7109375" style="93" customWidth="1"/>
    <col min="3340" max="3340" width="3" style="93" customWidth="1"/>
    <col min="3341" max="3341" width="13" style="93" bestFit="1" customWidth="1"/>
    <col min="3342" max="3342" width="8.7109375" style="93" customWidth="1"/>
    <col min="3343" max="3584" width="6.42578125" style="93"/>
    <col min="3585" max="3586" width="7.5703125" style="93" customWidth="1"/>
    <col min="3587" max="3587" width="3" style="93" customWidth="1"/>
    <col min="3588" max="3588" width="7.5703125" style="93" customWidth="1"/>
    <col min="3589" max="3589" width="8.7109375" style="93" bestFit="1" customWidth="1"/>
    <col min="3590" max="3590" width="7.5703125" style="93" customWidth="1"/>
    <col min="3591" max="3593" width="10.42578125" style="93" customWidth="1"/>
    <col min="3594" max="3594" width="11" style="93" customWidth="1"/>
    <col min="3595" max="3595" width="16.7109375" style="93" customWidth="1"/>
    <col min="3596" max="3596" width="3" style="93" customWidth="1"/>
    <col min="3597" max="3597" width="13" style="93" bestFit="1" customWidth="1"/>
    <col min="3598" max="3598" width="8.7109375" style="93" customWidth="1"/>
    <col min="3599" max="3840" width="6.42578125" style="93"/>
    <col min="3841" max="3842" width="7.5703125" style="93" customWidth="1"/>
    <col min="3843" max="3843" width="3" style="93" customWidth="1"/>
    <col min="3844" max="3844" width="7.5703125" style="93" customWidth="1"/>
    <col min="3845" max="3845" width="8.7109375" style="93" bestFit="1" customWidth="1"/>
    <col min="3846" max="3846" width="7.5703125" style="93" customWidth="1"/>
    <col min="3847" max="3849" width="10.42578125" style="93" customWidth="1"/>
    <col min="3850" max="3850" width="11" style="93" customWidth="1"/>
    <col min="3851" max="3851" width="16.7109375" style="93" customWidth="1"/>
    <col min="3852" max="3852" width="3" style="93" customWidth="1"/>
    <col min="3853" max="3853" width="13" style="93" bestFit="1" customWidth="1"/>
    <col min="3854" max="3854" width="8.7109375" style="93" customWidth="1"/>
    <col min="3855" max="4096" width="6.42578125" style="93"/>
    <col min="4097" max="4098" width="7.5703125" style="93" customWidth="1"/>
    <col min="4099" max="4099" width="3" style="93" customWidth="1"/>
    <col min="4100" max="4100" width="7.5703125" style="93" customWidth="1"/>
    <col min="4101" max="4101" width="8.7109375" style="93" bestFit="1" customWidth="1"/>
    <col min="4102" max="4102" width="7.5703125" style="93" customWidth="1"/>
    <col min="4103" max="4105" width="10.42578125" style="93" customWidth="1"/>
    <col min="4106" max="4106" width="11" style="93" customWidth="1"/>
    <col min="4107" max="4107" width="16.7109375" style="93" customWidth="1"/>
    <col min="4108" max="4108" width="3" style="93" customWidth="1"/>
    <col min="4109" max="4109" width="13" style="93" bestFit="1" customWidth="1"/>
    <col min="4110" max="4110" width="8.7109375" style="93" customWidth="1"/>
    <col min="4111" max="4352" width="6.42578125" style="93"/>
    <col min="4353" max="4354" width="7.5703125" style="93" customWidth="1"/>
    <col min="4355" max="4355" width="3" style="93" customWidth="1"/>
    <col min="4356" max="4356" width="7.5703125" style="93" customWidth="1"/>
    <col min="4357" max="4357" width="8.7109375" style="93" bestFit="1" customWidth="1"/>
    <col min="4358" max="4358" width="7.5703125" style="93" customWidth="1"/>
    <col min="4359" max="4361" width="10.42578125" style="93" customWidth="1"/>
    <col min="4362" max="4362" width="11" style="93" customWidth="1"/>
    <col min="4363" max="4363" width="16.7109375" style="93" customWidth="1"/>
    <col min="4364" max="4364" width="3" style="93" customWidth="1"/>
    <col min="4365" max="4365" width="13" style="93" bestFit="1" customWidth="1"/>
    <col min="4366" max="4366" width="8.7109375" style="93" customWidth="1"/>
    <col min="4367" max="4608" width="6.42578125" style="93"/>
    <col min="4609" max="4610" width="7.5703125" style="93" customWidth="1"/>
    <col min="4611" max="4611" width="3" style="93" customWidth="1"/>
    <col min="4612" max="4612" width="7.5703125" style="93" customWidth="1"/>
    <col min="4613" max="4613" width="8.7109375" style="93" bestFit="1" customWidth="1"/>
    <col min="4614" max="4614" width="7.5703125" style="93" customWidth="1"/>
    <col min="4615" max="4617" width="10.42578125" style="93" customWidth="1"/>
    <col min="4618" max="4618" width="11" style="93" customWidth="1"/>
    <col min="4619" max="4619" width="16.7109375" style="93" customWidth="1"/>
    <col min="4620" max="4620" width="3" style="93" customWidth="1"/>
    <col min="4621" max="4621" width="13" style="93" bestFit="1" customWidth="1"/>
    <col min="4622" max="4622" width="8.7109375" style="93" customWidth="1"/>
    <col min="4623" max="4864" width="6.42578125" style="93"/>
    <col min="4865" max="4866" width="7.5703125" style="93" customWidth="1"/>
    <col min="4867" max="4867" width="3" style="93" customWidth="1"/>
    <col min="4868" max="4868" width="7.5703125" style="93" customWidth="1"/>
    <col min="4869" max="4869" width="8.7109375" style="93" bestFit="1" customWidth="1"/>
    <col min="4870" max="4870" width="7.5703125" style="93" customWidth="1"/>
    <col min="4871" max="4873" width="10.42578125" style="93" customWidth="1"/>
    <col min="4874" max="4874" width="11" style="93" customWidth="1"/>
    <col min="4875" max="4875" width="16.7109375" style="93" customWidth="1"/>
    <col min="4876" max="4876" width="3" style="93" customWidth="1"/>
    <col min="4877" max="4877" width="13" style="93" bestFit="1" customWidth="1"/>
    <col min="4878" max="4878" width="8.7109375" style="93" customWidth="1"/>
    <col min="4879" max="5120" width="6.42578125" style="93"/>
    <col min="5121" max="5122" width="7.5703125" style="93" customWidth="1"/>
    <col min="5123" max="5123" width="3" style="93" customWidth="1"/>
    <col min="5124" max="5124" width="7.5703125" style="93" customWidth="1"/>
    <col min="5125" max="5125" width="8.7109375" style="93" bestFit="1" customWidth="1"/>
    <col min="5126" max="5126" width="7.5703125" style="93" customWidth="1"/>
    <col min="5127" max="5129" width="10.42578125" style="93" customWidth="1"/>
    <col min="5130" max="5130" width="11" style="93" customWidth="1"/>
    <col min="5131" max="5131" width="16.7109375" style="93" customWidth="1"/>
    <col min="5132" max="5132" width="3" style="93" customWidth="1"/>
    <col min="5133" max="5133" width="13" style="93" bestFit="1" customWidth="1"/>
    <col min="5134" max="5134" width="8.7109375" style="93" customWidth="1"/>
    <col min="5135" max="5376" width="6.42578125" style="93"/>
    <col min="5377" max="5378" width="7.5703125" style="93" customWidth="1"/>
    <col min="5379" max="5379" width="3" style="93" customWidth="1"/>
    <col min="5380" max="5380" width="7.5703125" style="93" customWidth="1"/>
    <col min="5381" max="5381" width="8.7109375" style="93" bestFit="1" customWidth="1"/>
    <col min="5382" max="5382" width="7.5703125" style="93" customWidth="1"/>
    <col min="5383" max="5385" width="10.42578125" style="93" customWidth="1"/>
    <col min="5386" max="5386" width="11" style="93" customWidth="1"/>
    <col min="5387" max="5387" width="16.7109375" style="93" customWidth="1"/>
    <col min="5388" max="5388" width="3" style="93" customWidth="1"/>
    <col min="5389" max="5389" width="13" style="93" bestFit="1" customWidth="1"/>
    <col min="5390" max="5390" width="8.7109375" style="93" customWidth="1"/>
    <col min="5391" max="5632" width="6.42578125" style="93"/>
    <col min="5633" max="5634" width="7.5703125" style="93" customWidth="1"/>
    <col min="5635" max="5635" width="3" style="93" customWidth="1"/>
    <col min="5636" max="5636" width="7.5703125" style="93" customWidth="1"/>
    <col min="5637" max="5637" width="8.7109375" style="93" bestFit="1" customWidth="1"/>
    <col min="5638" max="5638" width="7.5703125" style="93" customWidth="1"/>
    <col min="5639" max="5641" width="10.42578125" style="93" customWidth="1"/>
    <col min="5642" max="5642" width="11" style="93" customWidth="1"/>
    <col min="5643" max="5643" width="16.7109375" style="93" customWidth="1"/>
    <col min="5644" max="5644" width="3" style="93" customWidth="1"/>
    <col min="5645" max="5645" width="13" style="93" bestFit="1" customWidth="1"/>
    <col min="5646" max="5646" width="8.7109375" style="93" customWidth="1"/>
    <col min="5647" max="5888" width="6.42578125" style="93"/>
    <col min="5889" max="5890" width="7.5703125" style="93" customWidth="1"/>
    <col min="5891" max="5891" width="3" style="93" customWidth="1"/>
    <col min="5892" max="5892" width="7.5703125" style="93" customWidth="1"/>
    <col min="5893" max="5893" width="8.7109375" style="93" bestFit="1" customWidth="1"/>
    <col min="5894" max="5894" width="7.5703125" style="93" customWidth="1"/>
    <col min="5895" max="5897" width="10.42578125" style="93" customWidth="1"/>
    <col min="5898" max="5898" width="11" style="93" customWidth="1"/>
    <col min="5899" max="5899" width="16.7109375" style="93" customWidth="1"/>
    <col min="5900" max="5900" width="3" style="93" customWidth="1"/>
    <col min="5901" max="5901" width="13" style="93" bestFit="1" customWidth="1"/>
    <col min="5902" max="5902" width="8.7109375" style="93" customWidth="1"/>
    <col min="5903" max="6144" width="6.42578125" style="93"/>
    <col min="6145" max="6146" width="7.5703125" style="93" customWidth="1"/>
    <col min="6147" max="6147" width="3" style="93" customWidth="1"/>
    <col min="6148" max="6148" width="7.5703125" style="93" customWidth="1"/>
    <col min="6149" max="6149" width="8.7109375" style="93" bestFit="1" customWidth="1"/>
    <col min="6150" max="6150" width="7.5703125" style="93" customWidth="1"/>
    <col min="6151" max="6153" width="10.42578125" style="93" customWidth="1"/>
    <col min="6154" max="6154" width="11" style="93" customWidth="1"/>
    <col min="6155" max="6155" width="16.7109375" style="93" customWidth="1"/>
    <col min="6156" max="6156" width="3" style="93" customWidth="1"/>
    <col min="6157" max="6157" width="13" style="93" bestFit="1" customWidth="1"/>
    <col min="6158" max="6158" width="8.7109375" style="93" customWidth="1"/>
    <col min="6159" max="6400" width="6.42578125" style="93"/>
    <col min="6401" max="6402" width="7.5703125" style="93" customWidth="1"/>
    <col min="6403" max="6403" width="3" style="93" customWidth="1"/>
    <col min="6404" max="6404" width="7.5703125" style="93" customWidth="1"/>
    <col min="6405" max="6405" width="8.7109375" style="93" bestFit="1" customWidth="1"/>
    <col min="6406" max="6406" width="7.5703125" style="93" customWidth="1"/>
    <col min="6407" max="6409" width="10.42578125" style="93" customWidth="1"/>
    <col min="6410" max="6410" width="11" style="93" customWidth="1"/>
    <col min="6411" max="6411" width="16.7109375" style="93" customWidth="1"/>
    <col min="6412" max="6412" width="3" style="93" customWidth="1"/>
    <col min="6413" max="6413" width="13" style="93" bestFit="1" customWidth="1"/>
    <col min="6414" max="6414" width="8.7109375" style="93" customWidth="1"/>
    <col min="6415" max="6656" width="6.42578125" style="93"/>
    <col min="6657" max="6658" width="7.5703125" style="93" customWidth="1"/>
    <col min="6659" max="6659" width="3" style="93" customWidth="1"/>
    <col min="6660" max="6660" width="7.5703125" style="93" customWidth="1"/>
    <col min="6661" max="6661" width="8.7109375" style="93" bestFit="1" customWidth="1"/>
    <col min="6662" max="6662" width="7.5703125" style="93" customWidth="1"/>
    <col min="6663" max="6665" width="10.42578125" style="93" customWidth="1"/>
    <col min="6666" max="6666" width="11" style="93" customWidth="1"/>
    <col min="6667" max="6667" width="16.7109375" style="93" customWidth="1"/>
    <col min="6668" max="6668" width="3" style="93" customWidth="1"/>
    <col min="6669" max="6669" width="13" style="93" bestFit="1" customWidth="1"/>
    <col min="6670" max="6670" width="8.7109375" style="93" customWidth="1"/>
    <col min="6671" max="6912" width="6.42578125" style="93"/>
    <col min="6913" max="6914" width="7.5703125" style="93" customWidth="1"/>
    <col min="6915" max="6915" width="3" style="93" customWidth="1"/>
    <col min="6916" max="6916" width="7.5703125" style="93" customWidth="1"/>
    <col min="6917" max="6917" width="8.7109375" style="93" bestFit="1" customWidth="1"/>
    <col min="6918" max="6918" width="7.5703125" style="93" customWidth="1"/>
    <col min="6919" max="6921" width="10.42578125" style="93" customWidth="1"/>
    <col min="6922" max="6922" width="11" style="93" customWidth="1"/>
    <col min="6923" max="6923" width="16.7109375" style="93" customWidth="1"/>
    <col min="6924" max="6924" width="3" style="93" customWidth="1"/>
    <col min="6925" max="6925" width="13" style="93" bestFit="1" customWidth="1"/>
    <col min="6926" max="6926" width="8.7109375" style="93" customWidth="1"/>
    <col min="6927" max="7168" width="6.42578125" style="93"/>
    <col min="7169" max="7170" width="7.5703125" style="93" customWidth="1"/>
    <col min="7171" max="7171" width="3" style="93" customWidth="1"/>
    <col min="7172" max="7172" width="7.5703125" style="93" customWidth="1"/>
    <col min="7173" max="7173" width="8.7109375" style="93" bestFit="1" customWidth="1"/>
    <col min="7174" max="7174" width="7.5703125" style="93" customWidth="1"/>
    <col min="7175" max="7177" width="10.42578125" style="93" customWidth="1"/>
    <col min="7178" max="7178" width="11" style="93" customWidth="1"/>
    <col min="7179" max="7179" width="16.7109375" style="93" customWidth="1"/>
    <col min="7180" max="7180" width="3" style="93" customWidth="1"/>
    <col min="7181" max="7181" width="13" style="93" bestFit="1" customWidth="1"/>
    <col min="7182" max="7182" width="8.7109375" style="93" customWidth="1"/>
    <col min="7183" max="7424" width="6.42578125" style="93"/>
    <col min="7425" max="7426" width="7.5703125" style="93" customWidth="1"/>
    <col min="7427" max="7427" width="3" style="93" customWidth="1"/>
    <col min="7428" max="7428" width="7.5703125" style="93" customWidth="1"/>
    <col min="7429" max="7429" width="8.7109375" style="93" bestFit="1" customWidth="1"/>
    <col min="7430" max="7430" width="7.5703125" style="93" customWidth="1"/>
    <col min="7431" max="7433" width="10.42578125" style="93" customWidth="1"/>
    <col min="7434" max="7434" width="11" style="93" customWidth="1"/>
    <col min="7435" max="7435" width="16.7109375" style="93" customWidth="1"/>
    <col min="7436" max="7436" width="3" style="93" customWidth="1"/>
    <col min="7437" max="7437" width="13" style="93" bestFit="1" customWidth="1"/>
    <col min="7438" max="7438" width="8.7109375" style="93" customWidth="1"/>
    <col min="7439" max="7680" width="6.42578125" style="93"/>
    <col min="7681" max="7682" width="7.5703125" style="93" customWidth="1"/>
    <col min="7683" max="7683" width="3" style="93" customWidth="1"/>
    <col min="7684" max="7684" width="7.5703125" style="93" customWidth="1"/>
    <col min="7685" max="7685" width="8.7109375" style="93" bestFit="1" customWidth="1"/>
    <col min="7686" max="7686" width="7.5703125" style="93" customWidth="1"/>
    <col min="7687" max="7689" width="10.42578125" style="93" customWidth="1"/>
    <col min="7690" max="7690" width="11" style="93" customWidth="1"/>
    <col min="7691" max="7691" width="16.7109375" style="93" customWidth="1"/>
    <col min="7692" max="7692" width="3" style="93" customWidth="1"/>
    <col min="7693" max="7693" width="13" style="93" bestFit="1" customWidth="1"/>
    <col min="7694" max="7694" width="8.7109375" style="93" customWidth="1"/>
    <col min="7695" max="7936" width="6.42578125" style="93"/>
    <col min="7937" max="7938" width="7.5703125" style="93" customWidth="1"/>
    <col min="7939" max="7939" width="3" style="93" customWidth="1"/>
    <col min="7940" max="7940" width="7.5703125" style="93" customWidth="1"/>
    <col min="7941" max="7941" width="8.7109375" style="93" bestFit="1" customWidth="1"/>
    <col min="7942" max="7942" width="7.5703125" style="93" customWidth="1"/>
    <col min="7943" max="7945" width="10.42578125" style="93" customWidth="1"/>
    <col min="7946" max="7946" width="11" style="93" customWidth="1"/>
    <col min="7947" max="7947" width="16.7109375" style="93" customWidth="1"/>
    <col min="7948" max="7948" width="3" style="93" customWidth="1"/>
    <col min="7949" max="7949" width="13" style="93" bestFit="1" customWidth="1"/>
    <col min="7950" max="7950" width="8.7109375" style="93" customWidth="1"/>
    <col min="7951" max="8192" width="6.42578125" style="93"/>
    <col min="8193" max="8194" width="7.5703125" style="93" customWidth="1"/>
    <col min="8195" max="8195" width="3" style="93" customWidth="1"/>
    <col min="8196" max="8196" width="7.5703125" style="93" customWidth="1"/>
    <col min="8197" max="8197" width="8.7109375" style="93" bestFit="1" customWidth="1"/>
    <col min="8198" max="8198" width="7.5703125" style="93" customWidth="1"/>
    <col min="8199" max="8201" width="10.42578125" style="93" customWidth="1"/>
    <col min="8202" max="8202" width="11" style="93" customWidth="1"/>
    <col min="8203" max="8203" width="16.7109375" style="93" customWidth="1"/>
    <col min="8204" max="8204" width="3" style="93" customWidth="1"/>
    <col min="8205" max="8205" width="13" style="93" bestFit="1" customWidth="1"/>
    <col min="8206" max="8206" width="8.7109375" style="93" customWidth="1"/>
    <col min="8207" max="8448" width="6.42578125" style="93"/>
    <col min="8449" max="8450" width="7.5703125" style="93" customWidth="1"/>
    <col min="8451" max="8451" width="3" style="93" customWidth="1"/>
    <col min="8452" max="8452" width="7.5703125" style="93" customWidth="1"/>
    <col min="8453" max="8453" width="8.7109375" style="93" bestFit="1" customWidth="1"/>
    <col min="8454" max="8454" width="7.5703125" style="93" customWidth="1"/>
    <col min="8455" max="8457" width="10.42578125" style="93" customWidth="1"/>
    <col min="8458" max="8458" width="11" style="93" customWidth="1"/>
    <col min="8459" max="8459" width="16.7109375" style="93" customWidth="1"/>
    <col min="8460" max="8460" width="3" style="93" customWidth="1"/>
    <col min="8461" max="8461" width="13" style="93" bestFit="1" customWidth="1"/>
    <col min="8462" max="8462" width="8.7109375" style="93" customWidth="1"/>
    <col min="8463" max="8704" width="6.42578125" style="93"/>
    <col min="8705" max="8706" width="7.5703125" style="93" customWidth="1"/>
    <col min="8707" max="8707" width="3" style="93" customWidth="1"/>
    <col min="8708" max="8708" width="7.5703125" style="93" customWidth="1"/>
    <col min="8709" max="8709" width="8.7109375" style="93" bestFit="1" customWidth="1"/>
    <col min="8710" max="8710" width="7.5703125" style="93" customWidth="1"/>
    <col min="8711" max="8713" width="10.42578125" style="93" customWidth="1"/>
    <col min="8714" max="8714" width="11" style="93" customWidth="1"/>
    <col min="8715" max="8715" width="16.7109375" style="93" customWidth="1"/>
    <col min="8716" max="8716" width="3" style="93" customWidth="1"/>
    <col min="8717" max="8717" width="13" style="93" bestFit="1" customWidth="1"/>
    <col min="8718" max="8718" width="8.7109375" style="93" customWidth="1"/>
    <col min="8719" max="8960" width="6.42578125" style="93"/>
    <col min="8961" max="8962" width="7.5703125" style="93" customWidth="1"/>
    <col min="8963" max="8963" width="3" style="93" customWidth="1"/>
    <col min="8964" max="8964" width="7.5703125" style="93" customWidth="1"/>
    <col min="8965" max="8965" width="8.7109375" style="93" bestFit="1" customWidth="1"/>
    <col min="8966" max="8966" width="7.5703125" style="93" customWidth="1"/>
    <col min="8967" max="8969" width="10.42578125" style="93" customWidth="1"/>
    <col min="8970" max="8970" width="11" style="93" customWidth="1"/>
    <col min="8971" max="8971" width="16.7109375" style="93" customWidth="1"/>
    <col min="8972" max="8972" width="3" style="93" customWidth="1"/>
    <col min="8973" max="8973" width="13" style="93" bestFit="1" customWidth="1"/>
    <col min="8974" max="8974" width="8.7109375" style="93" customWidth="1"/>
    <col min="8975" max="9216" width="6.42578125" style="93"/>
    <col min="9217" max="9218" width="7.5703125" style="93" customWidth="1"/>
    <col min="9219" max="9219" width="3" style="93" customWidth="1"/>
    <col min="9220" max="9220" width="7.5703125" style="93" customWidth="1"/>
    <col min="9221" max="9221" width="8.7109375" style="93" bestFit="1" customWidth="1"/>
    <col min="9222" max="9222" width="7.5703125" style="93" customWidth="1"/>
    <col min="9223" max="9225" width="10.42578125" style="93" customWidth="1"/>
    <col min="9226" max="9226" width="11" style="93" customWidth="1"/>
    <col min="9227" max="9227" width="16.7109375" style="93" customWidth="1"/>
    <col min="9228" max="9228" width="3" style="93" customWidth="1"/>
    <col min="9229" max="9229" width="13" style="93" bestFit="1" customWidth="1"/>
    <col min="9230" max="9230" width="8.7109375" style="93" customWidth="1"/>
    <col min="9231" max="9472" width="6.42578125" style="93"/>
    <col min="9473" max="9474" width="7.5703125" style="93" customWidth="1"/>
    <col min="9475" max="9475" width="3" style="93" customWidth="1"/>
    <col min="9476" max="9476" width="7.5703125" style="93" customWidth="1"/>
    <col min="9477" max="9477" width="8.7109375" style="93" bestFit="1" customWidth="1"/>
    <col min="9478" max="9478" width="7.5703125" style="93" customWidth="1"/>
    <col min="9479" max="9481" width="10.42578125" style="93" customWidth="1"/>
    <col min="9482" max="9482" width="11" style="93" customWidth="1"/>
    <col min="9483" max="9483" width="16.7109375" style="93" customWidth="1"/>
    <col min="9484" max="9484" width="3" style="93" customWidth="1"/>
    <col min="9485" max="9485" width="13" style="93" bestFit="1" customWidth="1"/>
    <col min="9486" max="9486" width="8.7109375" style="93" customWidth="1"/>
    <col min="9487" max="9728" width="6.42578125" style="93"/>
    <col min="9729" max="9730" width="7.5703125" style="93" customWidth="1"/>
    <col min="9731" max="9731" width="3" style="93" customWidth="1"/>
    <col min="9732" max="9732" width="7.5703125" style="93" customWidth="1"/>
    <col min="9733" max="9733" width="8.7109375" style="93" bestFit="1" customWidth="1"/>
    <col min="9734" max="9734" width="7.5703125" style="93" customWidth="1"/>
    <col min="9735" max="9737" width="10.42578125" style="93" customWidth="1"/>
    <col min="9738" max="9738" width="11" style="93" customWidth="1"/>
    <col min="9739" max="9739" width="16.7109375" style="93" customWidth="1"/>
    <col min="9740" max="9740" width="3" style="93" customWidth="1"/>
    <col min="9741" max="9741" width="13" style="93" bestFit="1" customWidth="1"/>
    <col min="9742" max="9742" width="8.7109375" style="93" customWidth="1"/>
    <col min="9743" max="9984" width="6.42578125" style="93"/>
    <col min="9985" max="9986" width="7.5703125" style="93" customWidth="1"/>
    <col min="9987" max="9987" width="3" style="93" customWidth="1"/>
    <col min="9988" max="9988" width="7.5703125" style="93" customWidth="1"/>
    <col min="9989" max="9989" width="8.7109375" style="93" bestFit="1" customWidth="1"/>
    <col min="9990" max="9990" width="7.5703125" style="93" customWidth="1"/>
    <col min="9991" max="9993" width="10.42578125" style="93" customWidth="1"/>
    <col min="9994" max="9994" width="11" style="93" customWidth="1"/>
    <col min="9995" max="9995" width="16.7109375" style="93" customWidth="1"/>
    <col min="9996" max="9996" width="3" style="93" customWidth="1"/>
    <col min="9997" max="9997" width="13" style="93" bestFit="1" customWidth="1"/>
    <col min="9998" max="9998" width="8.7109375" style="93" customWidth="1"/>
    <col min="9999" max="10240" width="6.42578125" style="93"/>
    <col min="10241" max="10242" width="7.5703125" style="93" customWidth="1"/>
    <col min="10243" max="10243" width="3" style="93" customWidth="1"/>
    <col min="10244" max="10244" width="7.5703125" style="93" customWidth="1"/>
    <col min="10245" max="10245" width="8.7109375" style="93" bestFit="1" customWidth="1"/>
    <col min="10246" max="10246" width="7.5703125" style="93" customWidth="1"/>
    <col min="10247" max="10249" width="10.42578125" style="93" customWidth="1"/>
    <col min="10250" max="10250" width="11" style="93" customWidth="1"/>
    <col min="10251" max="10251" width="16.7109375" style="93" customWidth="1"/>
    <col min="10252" max="10252" width="3" style="93" customWidth="1"/>
    <col min="10253" max="10253" width="13" style="93" bestFit="1" customWidth="1"/>
    <col min="10254" max="10254" width="8.7109375" style="93" customWidth="1"/>
    <col min="10255" max="10496" width="6.42578125" style="93"/>
    <col min="10497" max="10498" width="7.5703125" style="93" customWidth="1"/>
    <col min="10499" max="10499" width="3" style="93" customWidth="1"/>
    <col min="10500" max="10500" width="7.5703125" style="93" customWidth="1"/>
    <col min="10501" max="10501" width="8.7109375" style="93" bestFit="1" customWidth="1"/>
    <col min="10502" max="10502" width="7.5703125" style="93" customWidth="1"/>
    <col min="10503" max="10505" width="10.42578125" style="93" customWidth="1"/>
    <col min="10506" max="10506" width="11" style="93" customWidth="1"/>
    <col min="10507" max="10507" width="16.7109375" style="93" customWidth="1"/>
    <col min="10508" max="10508" width="3" style="93" customWidth="1"/>
    <col min="10509" max="10509" width="13" style="93" bestFit="1" customWidth="1"/>
    <col min="10510" max="10510" width="8.7109375" style="93" customWidth="1"/>
    <col min="10511" max="10752" width="6.42578125" style="93"/>
    <col min="10753" max="10754" width="7.5703125" style="93" customWidth="1"/>
    <col min="10755" max="10755" width="3" style="93" customWidth="1"/>
    <col min="10756" max="10756" width="7.5703125" style="93" customWidth="1"/>
    <col min="10757" max="10757" width="8.7109375" style="93" bestFit="1" customWidth="1"/>
    <col min="10758" max="10758" width="7.5703125" style="93" customWidth="1"/>
    <col min="10759" max="10761" width="10.42578125" style="93" customWidth="1"/>
    <col min="10762" max="10762" width="11" style="93" customWidth="1"/>
    <col min="10763" max="10763" width="16.7109375" style="93" customWidth="1"/>
    <col min="10764" max="10764" width="3" style="93" customWidth="1"/>
    <col min="10765" max="10765" width="13" style="93" bestFit="1" customWidth="1"/>
    <col min="10766" max="10766" width="8.7109375" style="93" customWidth="1"/>
    <col min="10767" max="11008" width="6.42578125" style="93"/>
    <col min="11009" max="11010" width="7.5703125" style="93" customWidth="1"/>
    <col min="11011" max="11011" width="3" style="93" customWidth="1"/>
    <col min="11012" max="11012" width="7.5703125" style="93" customWidth="1"/>
    <col min="11013" max="11013" width="8.7109375" style="93" bestFit="1" customWidth="1"/>
    <col min="11014" max="11014" width="7.5703125" style="93" customWidth="1"/>
    <col min="11015" max="11017" width="10.42578125" style="93" customWidth="1"/>
    <col min="11018" max="11018" width="11" style="93" customWidth="1"/>
    <col min="11019" max="11019" width="16.7109375" style="93" customWidth="1"/>
    <col min="11020" max="11020" width="3" style="93" customWidth="1"/>
    <col min="11021" max="11021" width="13" style="93" bestFit="1" customWidth="1"/>
    <col min="11022" max="11022" width="8.7109375" style="93" customWidth="1"/>
    <col min="11023" max="11264" width="6.42578125" style="93"/>
    <col min="11265" max="11266" width="7.5703125" style="93" customWidth="1"/>
    <col min="11267" max="11267" width="3" style="93" customWidth="1"/>
    <col min="11268" max="11268" width="7.5703125" style="93" customWidth="1"/>
    <col min="11269" max="11269" width="8.7109375" style="93" bestFit="1" customWidth="1"/>
    <col min="11270" max="11270" width="7.5703125" style="93" customWidth="1"/>
    <col min="11271" max="11273" width="10.42578125" style="93" customWidth="1"/>
    <col min="11274" max="11274" width="11" style="93" customWidth="1"/>
    <col min="11275" max="11275" width="16.7109375" style="93" customWidth="1"/>
    <col min="11276" max="11276" width="3" style="93" customWidth="1"/>
    <col min="11277" max="11277" width="13" style="93" bestFit="1" customWidth="1"/>
    <col min="11278" max="11278" width="8.7109375" style="93" customWidth="1"/>
    <col min="11279" max="11520" width="6.42578125" style="93"/>
    <col min="11521" max="11522" width="7.5703125" style="93" customWidth="1"/>
    <col min="11523" max="11523" width="3" style="93" customWidth="1"/>
    <col min="11524" max="11524" width="7.5703125" style="93" customWidth="1"/>
    <col min="11525" max="11525" width="8.7109375" style="93" bestFit="1" customWidth="1"/>
    <col min="11526" max="11526" width="7.5703125" style="93" customWidth="1"/>
    <col min="11527" max="11529" width="10.42578125" style="93" customWidth="1"/>
    <col min="11530" max="11530" width="11" style="93" customWidth="1"/>
    <col min="11531" max="11531" width="16.7109375" style="93" customWidth="1"/>
    <col min="11532" max="11532" width="3" style="93" customWidth="1"/>
    <col min="11533" max="11533" width="13" style="93" bestFit="1" customWidth="1"/>
    <col min="11534" max="11534" width="8.7109375" style="93" customWidth="1"/>
    <col min="11535" max="11776" width="6.42578125" style="93"/>
    <col min="11777" max="11778" width="7.5703125" style="93" customWidth="1"/>
    <col min="11779" max="11779" width="3" style="93" customWidth="1"/>
    <col min="11780" max="11780" width="7.5703125" style="93" customWidth="1"/>
    <col min="11781" max="11781" width="8.7109375" style="93" bestFit="1" customWidth="1"/>
    <col min="11782" max="11782" width="7.5703125" style="93" customWidth="1"/>
    <col min="11783" max="11785" width="10.42578125" style="93" customWidth="1"/>
    <col min="11786" max="11786" width="11" style="93" customWidth="1"/>
    <col min="11787" max="11787" width="16.7109375" style="93" customWidth="1"/>
    <col min="11788" max="11788" width="3" style="93" customWidth="1"/>
    <col min="11789" max="11789" width="13" style="93" bestFit="1" customWidth="1"/>
    <col min="11790" max="11790" width="8.7109375" style="93" customWidth="1"/>
    <col min="11791" max="12032" width="6.42578125" style="93"/>
    <col min="12033" max="12034" width="7.5703125" style="93" customWidth="1"/>
    <col min="12035" max="12035" width="3" style="93" customWidth="1"/>
    <col min="12036" max="12036" width="7.5703125" style="93" customWidth="1"/>
    <col min="12037" max="12037" width="8.7109375" style="93" bestFit="1" customWidth="1"/>
    <col min="12038" max="12038" width="7.5703125" style="93" customWidth="1"/>
    <col min="12039" max="12041" width="10.42578125" style="93" customWidth="1"/>
    <col min="12042" max="12042" width="11" style="93" customWidth="1"/>
    <col min="12043" max="12043" width="16.7109375" style="93" customWidth="1"/>
    <col min="12044" max="12044" width="3" style="93" customWidth="1"/>
    <col min="12045" max="12045" width="13" style="93" bestFit="1" customWidth="1"/>
    <col min="12046" max="12046" width="8.7109375" style="93" customWidth="1"/>
    <col min="12047" max="12288" width="6.42578125" style="93"/>
    <col min="12289" max="12290" width="7.5703125" style="93" customWidth="1"/>
    <col min="12291" max="12291" width="3" style="93" customWidth="1"/>
    <col min="12292" max="12292" width="7.5703125" style="93" customWidth="1"/>
    <col min="12293" max="12293" width="8.7109375" style="93" bestFit="1" customWidth="1"/>
    <col min="12294" max="12294" width="7.5703125" style="93" customWidth="1"/>
    <col min="12295" max="12297" width="10.42578125" style="93" customWidth="1"/>
    <col min="12298" max="12298" width="11" style="93" customWidth="1"/>
    <col min="12299" max="12299" width="16.7109375" style="93" customWidth="1"/>
    <col min="12300" max="12300" width="3" style="93" customWidth="1"/>
    <col min="12301" max="12301" width="13" style="93" bestFit="1" customWidth="1"/>
    <col min="12302" max="12302" width="8.7109375" style="93" customWidth="1"/>
    <col min="12303" max="12544" width="6.42578125" style="93"/>
    <col min="12545" max="12546" width="7.5703125" style="93" customWidth="1"/>
    <col min="12547" max="12547" width="3" style="93" customWidth="1"/>
    <col min="12548" max="12548" width="7.5703125" style="93" customWidth="1"/>
    <col min="12549" max="12549" width="8.7109375" style="93" bestFit="1" customWidth="1"/>
    <col min="12550" max="12550" width="7.5703125" style="93" customWidth="1"/>
    <col min="12551" max="12553" width="10.42578125" style="93" customWidth="1"/>
    <col min="12554" max="12554" width="11" style="93" customWidth="1"/>
    <col min="12555" max="12555" width="16.7109375" style="93" customWidth="1"/>
    <col min="12556" max="12556" width="3" style="93" customWidth="1"/>
    <col min="12557" max="12557" width="13" style="93" bestFit="1" customWidth="1"/>
    <col min="12558" max="12558" width="8.7109375" style="93" customWidth="1"/>
    <col min="12559" max="12800" width="6.42578125" style="93"/>
    <col min="12801" max="12802" width="7.5703125" style="93" customWidth="1"/>
    <col min="12803" max="12803" width="3" style="93" customWidth="1"/>
    <col min="12804" max="12804" width="7.5703125" style="93" customWidth="1"/>
    <col min="12805" max="12805" width="8.7109375" style="93" bestFit="1" customWidth="1"/>
    <col min="12806" max="12806" width="7.5703125" style="93" customWidth="1"/>
    <col min="12807" max="12809" width="10.42578125" style="93" customWidth="1"/>
    <col min="12810" max="12810" width="11" style="93" customWidth="1"/>
    <col min="12811" max="12811" width="16.7109375" style="93" customWidth="1"/>
    <col min="12812" max="12812" width="3" style="93" customWidth="1"/>
    <col min="12813" max="12813" width="13" style="93" bestFit="1" customWidth="1"/>
    <col min="12814" max="12814" width="8.7109375" style="93" customWidth="1"/>
    <col min="12815" max="13056" width="6.42578125" style="93"/>
    <col min="13057" max="13058" width="7.5703125" style="93" customWidth="1"/>
    <col min="13059" max="13059" width="3" style="93" customWidth="1"/>
    <col min="13060" max="13060" width="7.5703125" style="93" customWidth="1"/>
    <col min="13061" max="13061" width="8.7109375" style="93" bestFit="1" customWidth="1"/>
    <col min="13062" max="13062" width="7.5703125" style="93" customWidth="1"/>
    <col min="13063" max="13065" width="10.42578125" style="93" customWidth="1"/>
    <col min="13066" max="13066" width="11" style="93" customWidth="1"/>
    <col min="13067" max="13067" width="16.7109375" style="93" customWidth="1"/>
    <col min="13068" max="13068" width="3" style="93" customWidth="1"/>
    <col min="13069" max="13069" width="13" style="93" bestFit="1" customWidth="1"/>
    <col min="13070" max="13070" width="8.7109375" style="93" customWidth="1"/>
    <col min="13071" max="13312" width="6.42578125" style="93"/>
    <col min="13313" max="13314" width="7.5703125" style="93" customWidth="1"/>
    <col min="13315" max="13315" width="3" style="93" customWidth="1"/>
    <col min="13316" max="13316" width="7.5703125" style="93" customWidth="1"/>
    <col min="13317" max="13317" width="8.7109375" style="93" bestFit="1" customWidth="1"/>
    <col min="13318" max="13318" width="7.5703125" style="93" customWidth="1"/>
    <col min="13319" max="13321" width="10.42578125" style="93" customWidth="1"/>
    <col min="13322" max="13322" width="11" style="93" customWidth="1"/>
    <col min="13323" max="13323" width="16.7109375" style="93" customWidth="1"/>
    <col min="13324" max="13324" width="3" style="93" customWidth="1"/>
    <col min="13325" max="13325" width="13" style="93" bestFit="1" customWidth="1"/>
    <col min="13326" max="13326" width="8.7109375" style="93" customWidth="1"/>
    <col min="13327" max="13568" width="6.42578125" style="93"/>
    <col min="13569" max="13570" width="7.5703125" style="93" customWidth="1"/>
    <col min="13571" max="13571" width="3" style="93" customWidth="1"/>
    <col min="13572" max="13572" width="7.5703125" style="93" customWidth="1"/>
    <col min="13573" max="13573" width="8.7109375" style="93" bestFit="1" customWidth="1"/>
    <col min="13574" max="13574" width="7.5703125" style="93" customWidth="1"/>
    <col min="13575" max="13577" width="10.42578125" style="93" customWidth="1"/>
    <col min="13578" max="13578" width="11" style="93" customWidth="1"/>
    <col min="13579" max="13579" width="16.7109375" style="93" customWidth="1"/>
    <col min="13580" max="13580" width="3" style="93" customWidth="1"/>
    <col min="13581" max="13581" width="13" style="93" bestFit="1" customWidth="1"/>
    <col min="13582" max="13582" width="8.7109375" style="93" customWidth="1"/>
    <col min="13583" max="13824" width="6.42578125" style="93"/>
    <col min="13825" max="13826" width="7.5703125" style="93" customWidth="1"/>
    <col min="13827" max="13827" width="3" style="93" customWidth="1"/>
    <col min="13828" max="13828" width="7.5703125" style="93" customWidth="1"/>
    <col min="13829" max="13829" width="8.7109375" style="93" bestFit="1" customWidth="1"/>
    <col min="13830" max="13830" width="7.5703125" style="93" customWidth="1"/>
    <col min="13831" max="13833" width="10.42578125" style="93" customWidth="1"/>
    <col min="13834" max="13834" width="11" style="93" customWidth="1"/>
    <col min="13835" max="13835" width="16.7109375" style="93" customWidth="1"/>
    <col min="13836" max="13836" width="3" style="93" customWidth="1"/>
    <col min="13837" max="13837" width="13" style="93" bestFit="1" customWidth="1"/>
    <col min="13838" max="13838" width="8.7109375" style="93" customWidth="1"/>
    <col min="13839" max="14080" width="6.42578125" style="93"/>
    <col min="14081" max="14082" width="7.5703125" style="93" customWidth="1"/>
    <col min="14083" max="14083" width="3" style="93" customWidth="1"/>
    <col min="14084" max="14084" width="7.5703125" style="93" customWidth="1"/>
    <col min="14085" max="14085" width="8.7109375" style="93" bestFit="1" customWidth="1"/>
    <col min="14086" max="14086" width="7.5703125" style="93" customWidth="1"/>
    <col min="14087" max="14089" width="10.42578125" style="93" customWidth="1"/>
    <col min="14090" max="14090" width="11" style="93" customWidth="1"/>
    <col min="14091" max="14091" width="16.7109375" style="93" customWidth="1"/>
    <col min="14092" max="14092" width="3" style="93" customWidth="1"/>
    <col min="14093" max="14093" width="13" style="93" bestFit="1" customWidth="1"/>
    <col min="14094" max="14094" width="8.7109375" style="93" customWidth="1"/>
    <col min="14095" max="14336" width="6.42578125" style="93"/>
    <col min="14337" max="14338" width="7.5703125" style="93" customWidth="1"/>
    <col min="14339" max="14339" width="3" style="93" customWidth="1"/>
    <col min="14340" max="14340" width="7.5703125" style="93" customWidth="1"/>
    <col min="14341" max="14341" width="8.7109375" style="93" bestFit="1" customWidth="1"/>
    <col min="14342" max="14342" width="7.5703125" style="93" customWidth="1"/>
    <col min="14343" max="14345" width="10.42578125" style="93" customWidth="1"/>
    <col min="14346" max="14346" width="11" style="93" customWidth="1"/>
    <col min="14347" max="14347" width="16.7109375" style="93" customWidth="1"/>
    <col min="14348" max="14348" width="3" style="93" customWidth="1"/>
    <col min="14349" max="14349" width="13" style="93" bestFit="1" customWidth="1"/>
    <col min="14350" max="14350" width="8.7109375" style="93" customWidth="1"/>
    <col min="14351" max="14592" width="6.42578125" style="93"/>
    <col min="14593" max="14594" width="7.5703125" style="93" customWidth="1"/>
    <col min="14595" max="14595" width="3" style="93" customWidth="1"/>
    <col min="14596" max="14596" width="7.5703125" style="93" customWidth="1"/>
    <col min="14597" max="14597" width="8.7109375" style="93" bestFit="1" customWidth="1"/>
    <col min="14598" max="14598" width="7.5703125" style="93" customWidth="1"/>
    <col min="14599" max="14601" width="10.42578125" style="93" customWidth="1"/>
    <col min="14602" max="14602" width="11" style="93" customWidth="1"/>
    <col min="14603" max="14603" width="16.7109375" style="93" customWidth="1"/>
    <col min="14604" max="14604" width="3" style="93" customWidth="1"/>
    <col min="14605" max="14605" width="13" style="93" bestFit="1" customWidth="1"/>
    <col min="14606" max="14606" width="8.7109375" style="93" customWidth="1"/>
    <col min="14607" max="14848" width="6.42578125" style="93"/>
    <col min="14849" max="14850" width="7.5703125" style="93" customWidth="1"/>
    <col min="14851" max="14851" width="3" style="93" customWidth="1"/>
    <col min="14852" max="14852" width="7.5703125" style="93" customWidth="1"/>
    <col min="14853" max="14853" width="8.7109375" style="93" bestFit="1" customWidth="1"/>
    <col min="14854" max="14854" width="7.5703125" style="93" customWidth="1"/>
    <col min="14855" max="14857" width="10.42578125" style="93" customWidth="1"/>
    <col min="14858" max="14858" width="11" style="93" customWidth="1"/>
    <col min="14859" max="14859" width="16.7109375" style="93" customWidth="1"/>
    <col min="14860" max="14860" width="3" style="93" customWidth="1"/>
    <col min="14861" max="14861" width="13" style="93" bestFit="1" customWidth="1"/>
    <col min="14862" max="14862" width="8.7109375" style="93" customWidth="1"/>
    <col min="14863" max="15104" width="6.42578125" style="93"/>
    <col min="15105" max="15106" width="7.5703125" style="93" customWidth="1"/>
    <col min="15107" max="15107" width="3" style="93" customWidth="1"/>
    <col min="15108" max="15108" width="7.5703125" style="93" customWidth="1"/>
    <col min="15109" max="15109" width="8.7109375" style="93" bestFit="1" customWidth="1"/>
    <col min="15110" max="15110" width="7.5703125" style="93" customWidth="1"/>
    <col min="15111" max="15113" width="10.42578125" style="93" customWidth="1"/>
    <col min="15114" max="15114" width="11" style="93" customWidth="1"/>
    <col min="15115" max="15115" width="16.7109375" style="93" customWidth="1"/>
    <col min="15116" max="15116" width="3" style="93" customWidth="1"/>
    <col min="15117" max="15117" width="13" style="93" bestFit="1" customWidth="1"/>
    <col min="15118" max="15118" width="8.7109375" style="93" customWidth="1"/>
    <col min="15119" max="15360" width="6.42578125" style="93"/>
    <col min="15361" max="15362" width="7.5703125" style="93" customWidth="1"/>
    <col min="15363" max="15363" width="3" style="93" customWidth="1"/>
    <col min="15364" max="15364" width="7.5703125" style="93" customWidth="1"/>
    <col min="15365" max="15365" width="8.7109375" style="93" bestFit="1" customWidth="1"/>
    <col min="15366" max="15366" width="7.5703125" style="93" customWidth="1"/>
    <col min="15367" max="15369" width="10.42578125" style="93" customWidth="1"/>
    <col min="15370" max="15370" width="11" style="93" customWidth="1"/>
    <col min="15371" max="15371" width="16.7109375" style="93" customWidth="1"/>
    <col min="15372" max="15372" width="3" style="93" customWidth="1"/>
    <col min="15373" max="15373" width="13" style="93" bestFit="1" customWidth="1"/>
    <col min="15374" max="15374" width="8.7109375" style="93" customWidth="1"/>
    <col min="15375" max="15616" width="6.42578125" style="93"/>
    <col min="15617" max="15618" width="7.5703125" style="93" customWidth="1"/>
    <col min="15619" max="15619" width="3" style="93" customWidth="1"/>
    <col min="15620" max="15620" width="7.5703125" style="93" customWidth="1"/>
    <col min="15621" max="15621" width="8.7109375" style="93" bestFit="1" customWidth="1"/>
    <col min="15622" max="15622" width="7.5703125" style="93" customWidth="1"/>
    <col min="15623" max="15625" width="10.42578125" style="93" customWidth="1"/>
    <col min="15626" max="15626" width="11" style="93" customWidth="1"/>
    <col min="15627" max="15627" width="16.7109375" style="93" customWidth="1"/>
    <col min="15628" max="15628" width="3" style="93" customWidth="1"/>
    <col min="15629" max="15629" width="13" style="93" bestFit="1" customWidth="1"/>
    <col min="15630" max="15630" width="8.7109375" style="93" customWidth="1"/>
    <col min="15631" max="15872" width="6.42578125" style="93"/>
    <col min="15873" max="15874" width="7.5703125" style="93" customWidth="1"/>
    <col min="15875" max="15875" width="3" style="93" customWidth="1"/>
    <col min="15876" max="15876" width="7.5703125" style="93" customWidth="1"/>
    <col min="15877" max="15877" width="8.7109375" style="93" bestFit="1" customWidth="1"/>
    <col min="15878" max="15878" width="7.5703125" style="93" customWidth="1"/>
    <col min="15879" max="15881" width="10.42578125" style="93" customWidth="1"/>
    <col min="15882" max="15882" width="11" style="93" customWidth="1"/>
    <col min="15883" max="15883" width="16.7109375" style="93" customWidth="1"/>
    <col min="15884" max="15884" width="3" style="93" customWidth="1"/>
    <col min="15885" max="15885" width="13" style="93" bestFit="1" customWidth="1"/>
    <col min="15886" max="15886" width="8.7109375" style="93" customWidth="1"/>
    <col min="15887" max="16128" width="6.42578125" style="93"/>
    <col min="16129" max="16130" width="7.5703125" style="93" customWidth="1"/>
    <col min="16131" max="16131" width="3" style="93" customWidth="1"/>
    <col min="16132" max="16132" width="7.5703125" style="93" customWidth="1"/>
    <col min="16133" max="16133" width="8.7109375" style="93" bestFit="1" customWidth="1"/>
    <col min="16134" max="16134" width="7.5703125" style="93" customWidth="1"/>
    <col min="16135" max="16137" width="10.42578125" style="93" customWidth="1"/>
    <col min="16138" max="16138" width="11" style="93" customWidth="1"/>
    <col min="16139" max="16139" width="16.7109375" style="93" customWidth="1"/>
    <col min="16140" max="16140" width="3" style="93" customWidth="1"/>
    <col min="16141" max="16141" width="13" style="93" bestFit="1" customWidth="1"/>
    <col min="16142" max="16142" width="8.7109375" style="93" customWidth="1"/>
    <col min="16143" max="16384" width="6.42578125" style="93"/>
  </cols>
  <sheetData>
    <row r="1" spans="1:14" ht="18" customHeight="1">
      <c r="A1" s="4"/>
      <c r="B1" s="107"/>
      <c r="C1" s="108"/>
      <c r="D1" s="109"/>
      <c r="E1" s="2"/>
      <c r="F1" s="2"/>
      <c r="G1" s="2"/>
      <c r="H1" s="2"/>
      <c r="I1" s="2"/>
      <c r="J1" s="2"/>
      <c r="K1" s="2"/>
    </row>
    <row r="2" spans="1:14" ht="18" customHeight="1">
      <c r="A2" s="262" t="s">
        <v>189</v>
      </c>
      <c r="B2" s="259" t="s">
        <v>190</v>
      </c>
      <c r="C2" s="260"/>
      <c r="D2" s="260"/>
      <c r="E2" s="261"/>
      <c r="F2" s="262" t="s">
        <v>191</v>
      </c>
      <c r="G2" s="259" t="s">
        <v>192</v>
      </c>
      <c r="H2" s="260"/>
      <c r="I2" s="261"/>
      <c r="J2" s="262" t="s">
        <v>193</v>
      </c>
      <c r="K2" s="262" t="s">
        <v>194</v>
      </c>
    </row>
    <row r="3" spans="1:14" ht="18" customHeight="1">
      <c r="A3" s="263"/>
      <c r="B3" s="259" t="s">
        <v>195</v>
      </c>
      <c r="C3" s="260"/>
      <c r="D3" s="261"/>
      <c r="E3" s="98" t="s">
        <v>196</v>
      </c>
      <c r="F3" s="263"/>
      <c r="G3" s="98" t="s">
        <v>197</v>
      </c>
      <c r="H3" s="98" t="s">
        <v>198</v>
      </c>
      <c r="I3" s="98" t="s">
        <v>199</v>
      </c>
      <c r="J3" s="263"/>
      <c r="K3" s="263"/>
    </row>
    <row r="4" spans="1:14" ht="18" customHeight="1">
      <c r="A4" s="98" t="s">
        <v>235</v>
      </c>
      <c r="B4" s="259" t="s">
        <v>236</v>
      </c>
      <c r="C4" s="260"/>
      <c r="D4" s="261"/>
      <c r="E4" s="102">
        <v>560</v>
      </c>
      <c r="F4" s="102">
        <v>8</v>
      </c>
      <c r="G4" s="103">
        <v>13.3</v>
      </c>
      <c r="H4" s="103">
        <f>ROUND(E4*G4/1000,3)</f>
        <v>7.4480000000000004</v>
      </c>
      <c r="I4" s="102">
        <f t="shared" ref="I4" si="0">ROUND(F4*H4,0)</f>
        <v>60</v>
      </c>
      <c r="J4" s="104" t="s">
        <v>237</v>
      </c>
      <c r="K4" s="98"/>
    </row>
    <row r="5" spans="1:14" ht="18" customHeight="1">
      <c r="A5" s="98" t="s">
        <v>235</v>
      </c>
      <c r="B5" s="259" t="s">
        <v>236</v>
      </c>
      <c r="C5" s="260"/>
      <c r="D5" s="261"/>
      <c r="E5" s="102">
        <v>427</v>
      </c>
      <c r="F5" s="102">
        <v>2</v>
      </c>
      <c r="G5" s="103">
        <v>13.3</v>
      </c>
      <c r="H5" s="103">
        <f>ROUND(E5*G5/1000,3)</f>
        <v>5.6790000000000003</v>
      </c>
      <c r="I5" s="102">
        <f t="shared" ref="I5" si="1">ROUND(F5*H5,0)</f>
        <v>11</v>
      </c>
      <c r="J5" s="104" t="s">
        <v>237</v>
      </c>
      <c r="K5" s="98"/>
    </row>
    <row r="6" spans="1:14" ht="18" customHeight="1">
      <c r="A6" s="98" t="s">
        <v>238</v>
      </c>
      <c r="B6" s="259" t="s">
        <v>239</v>
      </c>
      <c r="C6" s="260"/>
      <c r="D6" s="261"/>
      <c r="E6" s="102">
        <v>55</v>
      </c>
      <c r="F6" s="102">
        <v>24</v>
      </c>
      <c r="G6" s="103">
        <v>0.47199999999999998</v>
      </c>
      <c r="H6" s="103">
        <f t="shared" ref="H6" si="2">ROUND(E6*G6/1000,3)</f>
        <v>2.5999999999999999E-2</v>
      </c>
      <c r="I6" s="102">
        <f>ROUNDUP(F6*H6,0)</f>
        <v>1</v>
      </c>
      <c r="J6" s="104" t="s">
        <v>240</v>
      </c>
      <c r="K6" s="98"/>
    </row>
    <row r="7" spans="1:14" ht="18" customHeight="1">
      <c r="A7" s="96"/>
      <c r="B7" s="113"/>
      <c r="C7" s="100"/>
      <c r="D7" s="264" t="s">
        <v>241</v>
      </c>
      <c r="E7" s="264"/>
      <c r="F7" s="264"/>
      <c r="G7" s="264"/>
      <c r="H7" s="114" t="s">
        <v>237</v>
      </c>
      <c r="I7" s="115">
        <f>SUM(I4:I5)</f>
        <v>71</v>
      </c>
      <c r="J7" s="115" t="s">
        <v>242</v>
      </c>
      <c r="K7" s="97"/>
      <c r="M7" s="110"/>
      <c r="N7" s="111"/>
    </row>
    <row r="8" spans="1:14" ht="18" customHeight="1">
      <c r="A8" s="96"/>
      <c r="B8" s="113"/>
      <c r="C8" s="100"/>
      <c r="D8" s="116"/>
      <c r="E8" s="116"/>
      <c r="F8" s="116"/>
      <c r="G8" s="116"/>
      <c r="H8" s="114"/>
      <c r="I8" s="115">
        <f>+F4</f>
        <v>8</v>
      </c>
      <c r="J8" s="115" t="s">
        <v>231</v>
      </c>
      <c r="K8" s="97"/>
      <c r="M8" s="110"/>
      <c r="N8" s="111"/>
    </row>
    <row r="9" spans="1:14" ht="18" customHeight="1">
      <c r="A9" s="96"/>
      <c r="B9" s="113"/>
      <c r="C9" s="100"/>
      <c r="D9" s="116"/>
      <c r="E9" s="116" t="s">
        <v>243</v>
      </c>
      <c r="F9" s="115" t="s">
        <v>244</v>
      </c>
      <c r="G9" s="114"/>
      <c r="H9" s="114" t="s">
        <v>245</v>
      </c>
      <c r="I9" s="115">
        <f>+I6</f>
        <v>1</v>
      </c>
      <c r="J9" s="115" t="s">
        <v>242</v>
      </c>
      <c r="K9" s="97"/>
    </row>
    <row r="10" spans="1:14" ht="18" customHeight="1">
      <c r="A10" s="96"/>
      <c r="B10" s="113"/>
      <c r="C10" s="100"/>
      <c r="D10" s="116"/>
      <c r="E10" s="116"/>
      <c r="F10" s="117"/>
      <c r="G10" s="117"/>
      <c r="H10" s="118"/>
      <c r="I10" s="115">
        <f>+F6</f>
        <v>24</v>
      </c>
      <c r="J10" s="115" t="s">
        <v>232</v>
      </c>
      <c r="K10" s="97"/>
    </row>
    <row r="11" spans="1:14" ht="18" customHeight="1">
      <c r="A11" s="119"/>
      <c r="B11" s="112"/>
      <c r="C11" s="120"/>
      <c r="D11" s="121"/>
      <c r="E11" s="112" t="s">
        <v>234</v>
      </c>
      <c r="F11" s="122"/>
      <c r="G11" s="123"/>
      <c r="H11" s="120"/>
      <c r="I11" s="124">
        <v>72</v>
      </c>
      <c r="J11" s="122" t="s">
        <v>233</v>
      </c>
      <c r="K11" s="125"/>
    </row>
  </sheetData>
  <mergeCells count="11">
    <mergeCell ref="J2:J3"/>
    <mergeCell ref="K2:K3"/>
    <mergeCell ref="B3:D3"/>
    <mergeCell ref="B5:D5"/>
    <mergeCell ref="B4:D4"/>
    <mergeCell ref="B6:D6"/>
    <mergeCell ref="D7:G7"/>
    <mergeCell ref="A2:A3"/>
    <mergeCell ref="B2:E2"/>
    <mergeCell ref="F2:F3"/>
    <mergeCell ref="G2:I2"/>
  </mergeCells>
  <phoneticPr fontId="5"/>
  <pageMargins left="0.70866141732283472" right="0.19685039370078741" top="0.78740157480314965" bottom="0.59055118110236227" header="0" footer="0.39370078740157483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数量総括表</vt:lpstr>
      <vt:lpstr>2-1 塗装塗替工（上部工）</vt:lpstr>
      <vt:lpstr>2-2 補修工</vt:lpstr>
      <vt:lpstr>2-4．橋梁付属物工</vt:lpstr>
      <vt:lpstr>鉄筋量算出根拠</vt:lpstr>
      <vt:lpstr>支持金物算出根拠</vt:lpstr>
      <vt:lpstr>仮設材算出根拠</vt:lpstr>
      <vt:lpstr>'2-1 塗装塗替工（上部工）'!Print_Area</vt:lpstr>
      <vt:lpstr>'2-2 補修工'!Print_Area</vt:lpstr>
      <vt:lpstr>'2-4．橋梁付属物工'!Print_Area</vt:lpstr>
      <vt:lpstr>数量総括表!Print_Area</vt:lpstr>
      <vt:lpstr>鉄筋量算出根拠!Print_Area</vt:lpstr>
      <vt:lpstr>数量総括表!Print_Titles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岸本雅文</dc:creator>
  <cp:lastModifiedBy>kamiyama</cp:lastModifiedBy>
  <cp:lastPrinted>2026-08-31T05:28:51Z</cp:lastPrinted>
  <dcterms:created xsi:type="dcterms:W3CDTF">2022-11-15T06:47:23Z</dcterms:created>
  <dcterms:modified xsi:type="dcterms:W3CDTF">2026-08-31T05:34:20Z</dcterms:modified>
</cp:coreProperties>
</file>